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SN3PEPF0000E5F3\EXCELCNV\df8ffb11-2193-4325-a3f3-05899c10871e\"/>
    </mc:Choice>
  </mc:AlternateContent>
  <xr:revisionPtr revIDLastSave="3" documentId="8_{5D5FF9FE-D40E-45FF-AB2A-FCA409247552}" xr6:coauthVersionLast="47" xr6:coauthVersionMax="47" xr10:uidLastSave="{B69EF2F4-75D9-47B5-8F02-6600BDCB21EC}"/>
  <bookViews>
    <workbookView xWindow="-60" yWindow="-60" windowWidth="15480" windowHeight="11640" xr2:uid="{7A47D048-FE2B-40C6-B13E-532C6ABC49CF}"/>
  </bookViews>
  <sheets>
    <sheet name="Investigacion de Mercado" sheetId="5" r:id="rId1"/>
    <sheet name="Constancia de no Existencia" sheetId="7" r:id="rId2"/>
    <sheet name="Requisición" sheetId="8" r:id="rId3"/>
    <sheet name="Comprador" sheetId="9" state="hidden" r:id="rId4"/>
    <sheet name="Hoja2" sheetId="2" state="hidden" r:id="rId5"/>
  </sheets>
  <definedNames>
    <definedName name="_xlnm._FilterDatabase" localSheetId="1" hidden="1">'Constancia de no Existencia'!$A$8:$M$30</definedName>
    <definedName name="_xlnm._FilterDatabase" localSheetId="0" hidden="1">'Investigacion de Mercado'!$A$9:$AF$57</definedName>
    <definedName name="_xlnm._FilterDatabase" localSheetId="2" hidden="1">Requisición!$A$9:$N$23</definedName>
    <definedName name="Anticipo">#N/A</definedName>
    <definedName name="_xlnm.Print_Area" localSheetId="1">'Constancia de no Existencia'!$B$1:$M$30</definedName>
    <definedName name="_xlnm.Print_Area" localSheetId="0">'Investigacion de Mercado'!$B$1:$AF$56</definedName>
    <definedName name="_xlnm.Print_Area" localSheetId="2">Requisición!$B$1:$N$41</definedName>
    <definedName name="Plurianualidad">#N/A</definedName>
    <definedName name="Procedimiento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8" l="1"/>
  <c r="D11" i="5"/>
  <c r="D12" i="5"/>
  <c r="G49" i="5"/>
  <c r="G50" i="5"/>
  <c r="G51" i="5"/>
  <c r="G46" i="5"/>
  <c r="G47" i="5"/>
  <c r="G48" i="5"/>
  <c r="G43" i="5"/>
  <c r="G44" i="5"/>
  <c r="G45" i="5"/>
  <c r="G40" i="5"/>
  <c r="G41" i="5"/>
  <c r="G42" i="5"/>
  <c r="G37" i="5"/>
  <c r="G38" i="5"/>
  <c r="G39" i="5"/>
  <c r="G34" i="5"/>
  <c r="G35" i="5"/>
  <c r="G36" i="5"/>
  <c r="G31" i="5"/>
  <c r="G32" i="5"/>
  <c r="G33" i="5"/>
  <c r="G28" i="5"/>
  <c r="G29" i="5"/>
  <c r="G30" i="5"/>
  <c r="G25" i="5"/>
  <c r="G26" i="5"/>
  <c r="G27" i="5"/>
  <c r="G22" i="5"/>
  <c r="G23" i="5"/>
  <c r="G24" i="5"/>
  <c r="G19" i="5"/>
  <c r="G20" i="5"/>
  <c r="G21" i="5"/>
  <c r="G16" i="5"/>
  <c r="G17" i="5"/>
  <c r="G18" i="5"/>
  <c r="G13" i="5"/>
  <c r="G14" i="5"/>
  <c r="G15" i="5"/>
  <c r="G10" i="5"/>
  <c r="G11" i="5"/>
  <c r="G12" i="5"/>
  <c r="D50" i="5"/>
  <c r="D51" i="5"/>
  <c r="D47" i="5"/>
  <c r="D48" i="5"/>
  <c r="D44" i="5"/>
  <c r="D45" i="5"/>
  <c r="D41" i="5"/>
  <c r="D42" i="5"/>
  <c r="D38" i="5"/>
  <c r="D39" i="5"/>
  <c r="D35" i="5"/>
  <c r="D36" i="5"/>
  <c r="D32" i="5"/>
  <c r="D33" i="5"/>
  <c r="D29" i="5"/>
  <c r="D30" i="5"/>
  <c r="D26" i="5"/>
  <c r="D27" i="5"/>
  <c r="D23" i="5"/>
  <c r="D24" i="5"/>
  <c r="D20" i="5"/>
  <c r="D21" i="5"/>
  <c r="D17" i="5"/>
  <c r="D18" i="5"/>
  <c r="D14" i="5"/>
  <c r="D15" i="5"/>
  <c r="A2" i="9"/>
  <c r="A3" i="9"/>
  <c r="A4" i="9"/>
  <c r="Z13" i="5"/>
  <c r="D11" i="7"/>
  <c r="I11" i="8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2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2" i="9"/>
  <c r="M48" i="5"/>
  <c r="M22" i="8"/>
  <c r="M51" i="5"/>
  <c r="M23" i="8"/>
  <c r="X10" i="5"/>
  <c r="C10" i="7"/>
  <c r="C10" i="8"/>
  <c r="X13" i="5"/>
  <c r="C11" i="7"/>
  <c r="C11" i="8"/>
  <c r="X16" i="5"/>
  <c r="B8" i="9"/>
  <c r="X19" i="5"/>
  <c r="C13" i="7"/>
  <c r="C13" i="8"/>
  <c r="X22" i="5"/>
  <c r="X25" i="5"/>
  <c r="X28" i="5"/>
  <c r="B20" i="9"/>
  <c r="X31" i="5"/>
  <c r="C17" i="7"/>
  <c r="C17" i="8"/>
  <c r="X34" i="5"/>
  <c r="X37" i="5"/>
  <c r="B29" i="9"/>
  <c r="X40" i="5"/>
  <c r="B32" i="9"/>
  <c r="X43" i="5"/>
  <c r="B35" i="9"/>
  <c r="X46" i="5"/>
  <c r="C22" i="7"/>
  <c r="C22" i="8"/>
  <c r="X49" i="5"/>
  <c r="C23" i="7"/>
  <c r="C23" i="8"/>
  <c r="F23" i="7"/>
  <c r="K23" i="8"/>
  <c r="N23" i="8"/>
  <c r="F22" i="7"/>
  <c r="K22" i="8"/>
  <c r="F21" i="7"/>
  <c r="K21" i="8"/>
  <c r="F20" i="7"/>
  <c r="K20" i="8"/>
  <c r="F19" i="7"/>
  <c r="K19" i="8"/>
  <c r="N19" i="8"/>
  <c r="F18" i="7"/>
  <c r="K18" i="8"/>
  <c r="F17" i="7"/>
  <c r="K17" i="8"/>
  <c r="F16" i="7"/>
  <c r="K16" i="8"/>
  <c r="F15" i="7"/>
  <c r="K15" i="8"/>
  <c r="F14" i="7"/>
  <c r="K14" i="8"/>
  <c r="F13" i="7"/>
  <c r="K13" i="8"/>
  <c r="F12" i="7"/>
  <c r="K12" i="8"/>
  <c r="N12" i="8"/>
  <c r="F11" i="7"/>
  <c r="K11" i="8"/>
  <c r="N11" i="8"/>
  <c r="F10" i="7"/>
  <c r="K10" i="8"/>
  <c r="G23" i="7"/>
  <c r="L23" i="8"/>
  <c r="B23" i="7"/>
  <c r="A23" i="7"/>
  <c r="E23" i="7"/>
  <c r="J23" i="8"/>
  <c r="T51" i="5"/>
  <c r="A51" i="5"/>
  <c r="A50" i="5"/>
  <c r="A49" i="5"/>
  <c r="E19" i="7"/>
  <c r="J19" i="8"/>
  <c r="E15" i="7"/>
  <c r="J15" i="8"/>
  <c r="E11" i="7"/>
  <c r="J11" i="8"/>
  <c r="E12" i="7"/>
  <c r="J12" i="8"/>
  <c r="E13" i="7"/>
  <c r="J13" i="8"/>
  <c r="E14" i="7"/>
  <c r="J14" i="8"/>
  <c r="E16" i="7"/>
  <c r="J16" i="8"/>
  <c r="E17" i="7"/>
  <c r="J17" i="8"/>
  <c r="E18" i="7"/>
  <c r="J18" i="8"/>
  <c r="E20" i="7"/>
  <c r="J20" i="8"/>
  <c r="E21" i="7"/>
  <c r="J21" i="8"/>
  <c r="E22" i="7"/>
  <c r="J22" i="8"/>
  <c r="E10" i="7"/>
  <c r="J10" i="8"/>
  <c r="A53" i="5"/>
  <c r="A54" i="5"/>
  <c r="A55" i="5"/>
  <c r="A56" i="5"/>
  <c r="A52" i="5"/>
  <c r="M15" i="5"/>
  <c r="M11" i="8"/>
  <c r="M18" i="5"/>
  <c r="M12" i="8"/>
  <c r="M21" i="5"/>
  <c r="M13" i="8"/>
  <c r="M24" i="5"/>
  <c r="M14" i="8"/>
  <c r="N14" i="8"/>
  <c r="M27" i="5"/>
  <c r="M15" i="8"/>
  <c r="M30" i="5"/>
  <c r="M16" i="8"/>
  <c r="M33" i="5"/>
  <c r="M17" i="8"/>
  <c r="M36" i="5"/>
  <c r="M18" i="8"/>
  <c r="M39" i="5"/>
  <c r="M19" i="8"/>
  <c r="M42" i="5"/>
  <c r="M20" i="8"/>
  <c r="M45" i="5"/>
  <c r="M21" i="8"/>
  <c r="M12" i="5"/>
  <c r="M10" i="8"/>
  <c r="D4" i="7"/>
  <c r="N12" i="5"/>
  <c r="O12" i="5"/>
  <c r="R12" i="5"/>
  <c r="T12" i="5"/>
  <c r="P12" i="5"/>
  <c r="Q12" i="5"/>
  <c r="S12" i="5"/>
  <c r="N15" i="5"/>
  <c r="O15" i="5"/>
  <c r="P15" i="5"/>
  <c r="Q15" i="5"/>
  <c r="N18" i="5"/>
  <c r="O18" i="5"/>
  <c r="R18" i="5"/>
  <c r="T18" i="5"/>
  <c r="P18" i="5"/>
  <c r="Q18" i="5"/>
  <c r="S18" i="5"/>
  <c r="N21" i="5"/>
  <c r="R21" i="5"/>
  <c r="T21" i="5"/>
  <c r="O21" i="5"/>
  <c r="P21" i="5"/>
  <c r="S21" i="5"/>
  <c r="Q21" i="5"/>
  <c r="N24" i="5"/>
  <c r="R24" i="5"/>
  <c r="T24" i="5"/>
  <c r="O24" i="5"/>
  <c r="P24" i="5"/>
  <c r="S24" i="5"/>
  <c r="Q24" i="5"/>
  <c r="N27" i="5"/>
  <c r="R27" i="5"/>
  <c r="T27" i="5"/>
  <c r="O27" i="5"/>
  <c r="P27" i="5"/>
  <c r="Q27" i="5"/>
  <c r="S27" i="5"/>
  <c r="N30" i="5"/>
  <c r="O30" i="5"/>
  <c r="P30" i="5"/>
  <c r="Q30" i="5"/>
  <c r="N33" i="5"/>
  <c r="O33" i="5"/>
  <c r="R33" i="5"/>
  <c r="T33" i="5"/>
  <c r="P33" i="5"/>
  <c r="Q33" i="5"/>
  <c r="S33" i="5"/>
  <c r="N36" i="5"/>
  <c r="R36" i="5"/>
  <c r="T36" i="5"/>
  <c r="O36" i="5"/>
  <c r="P36" i="5"/>
  <c r="Q36" i="5"/>
  <c r="S36" i="5"/>
  <c r="N39" i="5"/>
  <c r="R39" i="5"/>
  <c r="T39" i="5"/>
  <c r="O39" i="5"/>
  <c r="P39" i="5"/>
  <c r="Q39" i="5"/>
  <c r="S39" i="5"/>
  <c r="N42" i="5"/>
  <c r="R42" i="5"/>
  <c r="O42" i="5"/>
  <c r="P42" i="5"/>
  <c r="Q42" i="5"/>
  <c r="S42" i="5"/>
  <c r="G22" i="7"/>
  <c r="L22" i="8"/>
  <c r="G21" i="7"/>
  <c r="L21" i="8"/>
  <c r="G20" i="7"/>
  <c r="L20" i="8"/>
  <c r="G19" i="7"/>
  <c r="L19" i="8"/>
  <c r="G18" i="7"/>
  <c r="L18" i="8"/>
  <c r="G17" i="7"/>
  <c r="L17" i="8"/>
  <c r="G16" i="7"/>
  <c r="L16" i="8"/>
  <c r="G15" i="7"/>
  <c r="L15" i="8"/>
  <c r="G14" i="7"/>
  <c r="L14" i="8"/>
  <c r="G13" i="7"/>
  <c r="L13" i="8"/>
  <c r="G12" i="7"/>
  <c r="L12" i="8"/>
  <c r="G11" i="7"/>
  <c r="L11" i="8"/>
  <c r="G10" i="7"/>
  <c r="L10" i="8"/>
  <c r="D10" i="7"/>
  <c r="I10" i="8"/>
  <c r="B22" i="7"/>
  <c r="B21" i="7"/>
  <c r="B20" i="7"/>
  <c r="A20" i="7"/>
  <c r="B19" i="7"/>
  <c r="B18" i="7"/>
  <c r="B17" i="7"/>
  <c r="A17" i="7"/>
  <c r="B16" i="7"/>
  <c r="B16" i="8"/>
  <c r="A16" i="8"/>
  <c r="A16" i="7"/>
  <c r="B15" i="7"/>
  <c r="B14" i="7"/>
  <c r="A14" i="7"/>
  <c r="B13" i="7"/>
  <c r="B12" i="7"/>
  <c r="B12" i="8"/>
  <c r="A12" i="8"/>
  <c r="A12" i="7"/>
  <c r="B11" i="7"/>
  <c r="B11" i="8"/>
  <c r="A11" i="8"/>
  <c r="A11" i="7"/>
  <c r="B10" i="7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10" i="5"/>
  <c r="D5" i="7"/>
  <c r="D3" i="7"/>
  <c r="E4" i="8"/>
  <c r="E6" i="8"/>
  <c r="I4" i="8"/>
  <c r="E5" i="8"/>
  <c r="Q48" i="5"/>
  <c r="S48" i="5"/>
  <c r="P48" i="5"/>
  <c r="O48" i="5"/>
  <c r="N48" i="5"/>
  <c r="R48" i="5"/>
  <c r="T48" i="5"/>
  <c r="Q45" i="5"/>
  <c r="S45" i="5"/>
  <c r="P45" i="5"/>
  <c r="O45" i="5"/>
  <c r="N45" i="5"/>
  <c r="R45" i="5"/>
  <c r="T45" i="5"/>
  <c r="S30" i="5"/>
  <c r="B23" i="9"/>
  <c r="R15" i="5"/>
  <c r="B38" i="9"/>
  <c r="C12" i="7"/>
  <c r="C12" i="8"/>
  <c r="B23" i="8"/>
  <c r="A23" i="8"/>
  <c r="C16" i="7"/>
  <c r="C16" i="8"/>
  <c r="B14" i="8"/>
  <c r="A14" i="8"/>
  <c r="C19" i="7"/>
  <c r="C19" i="8"/>
  <c r="Z16" i="5"/>
  <c r="A5" i="9"/>
  <c r="A6" i="9"/>
  <c r="A7" i="9"/>
  <c r="C21" i="7"/>
  <c r="C21" i="8"/>
  <c r="Z19" i="5"/>
  <c r="Z22" i="5"/>
  <c r="A15" i="7"/>
  <c r="B15" i="8"/>
  <c r="A15" i="8"/>
  <c r="C20" i="7"/>
  <c r="C20" i="8"/>
  <c r="B26" i="9"/>
  <c r="C18" i="7"/>
  <c r="C18" i="8"/>
  <c r="A10" i="7"/>
  <c r="B10" i="8"/>
  <c r="A10" i="8"/>
  <c r="B21" i="8"/>
  <c r="A21" i="8"/>
  <c r="A21" i="7"/>
  <c r="B2" i="9"/>
  <c r="A8" i="9"/>
  <c r="A9" i="9"/>
  <c r="A10" i="9"/>
  <c r="D12" i="7"/>
  <c r="I12" i="8"/>
  <c r="N26" i="8"/>
  <c r="A11" i="9"/>
  <c r="A12" i="9"/>
  <c r="A13" i="9"/>
  <c r="A18" i="7"/>
  <c r="B18" i="8"/>
  <c r="A18" i="8"/>
  <c r="A22" i="7"/>
  <c r="B22" i="8"/>
  <c r="A22" i="8"/>
  <c r="B19" i="8"/>
  <c r="A19" i="8"/>
  <c r="A19" i="7"/>
  <c r="D13" i="7"/>
  <c r="I13" i="8"/>
  <c r="B11" i="9"/>
  <c r="N13" i="8"/>
  <c r="T42" i="5"/>
  <c r="B20" i="8"/>
  <c r="A20" i="8"/>
  <c r="B17" i="8"/>
  <c r="A17" i="8"/>
  <c r="R30" i="5"/>
  <c r="T30" i="5"/>
  <c r="B13" i="8"/>
  <c r="A13" i="8"/>
  <c r="A13" i="7"/>
  <c r="N17" i="8"/>
  <c r="C15" i="7"/>
  <c r="C15" i="8"/>
  <c r="B17" i="9"/>
  <c r="N20" i="8"/>
  <c r="C14" i="7"/>
  <c r="C14" i="8"/>
  <c r="B14" i="9"/>
  <c r="B41" i="9"/>
  <c r="Z25" i="5"/>
  <c r="A14" i="9"/>
  <c r="A15" i="9"/>
  <c r="A16" i="9"/>
  <c r="D14" i="7"/>
  <c r="I14" i="8"/>
  <c r="B5" i="9"/>
  <c r="S15" i="5"/>
  <c r="T15" i="5"/>
  <c r="N15" i="8"/>
  <c r="N18" i="8"/>
  <c r="N21" i="8"/>
  <c r="N10" i="8"/>
  <c r="N25" i="8"/>
  <c r="N28" i="8"/>
  <c r="N16" i="8"/>
  <c r="N22" i="8"/>
  <c r="Z28" i="5"/>
  <c r="A17" i="9"/>
  <c r="A18" i="9"/>
  <c r="A19" i="9"/>
  <c r="D15" i="7"/>
  <c r="I15" i="8"/>
  <c r="A20" i="9"/>
  <c r="A21" i="9"/>
  <c r="A22" i="9"/>
  <c r="Z31" i="5"/>
  <c r="D16" i="7"/>
  <c r="I16" i="8"/>
  <c r="D17" i="7"/>
  <c r="I17" i="8"/>
  <c r="A23" i="9"/>
  <c r="A24" i="9"/>
  <c r="A25" i="9"/>
  <c r="Z34" i="5"/>
  <c r="Z37" i="5"/>
  <c r="A26" i="9"/>
  <c r="A27" i="9"/>
  <c r="A28" i="9"/>
  <c r="D18" i="7"/>
  <c r="I18" i="8"/>
  <c r="A29" i="9"/>
  <c r="A30" i="9"/>
  <c r="A31" i="9"/>
  <c r="Z40" i="5"/>
  <c r="D19" i="7"/>
  <c r="I19" i="8"/>
  <c r="A32" i="9"/>
  <c r="A33" i="9"/>
  <c r="A34" i="9"/>
  <c r="Z43" i="5"/>
  <c r="D20" i="7"/>
  <c r="I20" i="8"/>
  <c r="Z46" i="5"/>
  <c r="A35" i="9"/>
  <c r="A36" i="9"/>
  <c r="A37" i="9"/>
  <c r="D21" i="7"/>
  <c r="I21" i="8"/>
  <c r="D22" i="7"/>
  <c r="I22" i="8"/>
  <c r="Z49" i="5"/>
  <c r="A38" i="9"/>
  <c r="A39" i="9"/>
  <c r="A40" i="9"/>
  <c r="A41" i="9"/>
  <c r="A42" i="9"/>
  <c r="A43" i="9"/>
  <c r="D23" i="7"/>
  <c r="I23" i="8"/>
</calcChain>
</file>

<file path=xl/sharedStrings.xml><?xml version="1.0" encoding="utf-8"?>
<sst xmlns="http://schemas.openxmlformats.org/spreadsheetml/2006/main" count="580" uniqueCount="347">
  <si>
    <t>INVESTIGACIÓN DE MERCADO</t>
  </si>
  <si>
    <t>FO-CON-05</t>
  </si>
  <si>
    <t xml:space="preserve">Fecha </t>
  </si>
  <si>
    <t>30 de agosto 2024</t>
  </si>
  <si>
    <t xml:space="preserve">No. de requisición </t>
  </si>
  <si>
    <t xml:space="preserve">Procedimiento </t>
  </si>
  <si>
    <t>Federal18</t>
  </si>
  <si>
    <t>Nombre de la dependencia o entidad :</t>
  </si>
  <si>
    <t>IMPRIMIR</t>
  </si>
  <si>
    <t xml:space="preserve">Nombre del proveedor 
</t>
  </si>
  <si>
    <t>RFC del proveedor</t>
  </si>
  <si>
    <t xml:space="preserve">Número de identificación del bien, arrendamiento o servicio  
</t>
  </si>
  <si>
    <t xml:space="preserve">Proporciona las condiciones solicitadas de calidad y oportunidad </t>
  </si>
  <si>
    <t xml:space="preserve">Cantidad que puede surtir 
</t>
  </si>
  <si>
    <t>Origen del bien</t>
  </si>
  <si>
    <t xml:space="preserve">Requisito 1 
</t>
  </si>
  <si>
    <t xml:space="preserve">Requisito 2 
</t>
  </si>
  <si>
    <t xml:space="preserve">Requisito N
</t>
  </si>
  <si>
    <t xml:space="preserve">Precio
</t>
  </si>
  <si>
    <t>Precio Aceptable</t>
  </si>
  <si>
    <t>Max</t>
  </si>
  <si>
    <t>Promedio para aceptable</t>
  </si>
  <si>
    <t>Promedio para conveniente</t>
  </si>
  <si>
    <t>Min</t>
  </si>
  <si>
    <t>Aceptable</t>
  </si>
  <si>
    <t>Conveniente</t>
  </si>
  <si>
    <t>Procedencia del estudio</t>
  </si>
  <si>
    <t xml:space="preserve">Cantidad Requerida </t>
  </si>
  <si>
    <t>Unidad de Medida</t>
  </si>
  <si>
    <t>Partida presupuestal</t>
  </si>
  <si>
    <t>CUCOP</t>
  </si>
  <si>
    <t>Clave SAP</t>
  </si>
  <si>
    <t xml:space="preserve">POSICION O PARTIDA </t>
  </si>
  <si>
    <t xml:space="preserve">DESCRIPCIÓN </t>
  </si>
  <si>
    <t>Si</t>
  </si>
  <si>
    <t>NA</t>
  </si>
  <si>
    <t>a</t>
  </si>
  <si>
    <t>FUENTES CONSULTADAS</t>
  </si>
  <si>
    <t>REVISÓ</t>
  </si>
  <si>
    <t>AUTORIZÓ  (DIRECTOR GENERAL)</t>
  </si>
  <si>
    <t xml:space="preserve">CONSTANCIA DE EXISTENCIAS DE BIENES EN ALMACÉN </t>
  </si>
  <si>
    <t xml:space="preserve">Área requirente: </t>
  </si>
  <si>
    <t>FO-CON-02</t>
  </si>
  <si>
    <t xml:space="preserve">Fecha: </t>
  </si>
  <si>
    <t xml:space="preserve">No. de requisición: </t>
  </si>
  <si>
    <t xml:space="preserve">CUCOP </t>
  </si>
  <si>
    <t>Posición o partida</t>
  </si>
  <si>
    <t>Descripción</t>
  </si>
  <si>
    <t>Cantidad Requerida</t>
  </si>
  <si>
    <t xml:space="preserve">Unidad de medida </t>
  </si>
  <si>
    <t xml:space="preserve">Existencia </t>
  </si>
  <si>
    <t>Fecha de última entrada</t>
  </si>
  <si>
    <t xml:space="preserve">Existencia disponible </t>
  </si>
  <si>
    <t xml:space="preserve">Bienes asignados </t>
  </si>
  <si>
    <t xml:space="preserve">Observaciones en caso de que las existencias se encuentren asignadas </t>
  </si>
  <si>
    <t xml:space="preserve">Rotación de inventario </t>
  </si>
  <si>
    <t xml:space="preserve">Solicitante </t>
  </si>
  <si>
    <t>Responsable del almacén</t>
  </si>
  <si>
    <t>Nota: Esta constancia, sólo es válido con el sello del almacén.</t>
  </si>
  <si>
    <t>OBJETIVO:</t>
  </si>
  <si>
    <t>Garantizar que el área requirente verificó en el almacen el nivel de existencia de los bienes que requiere y en su caso justificar la adquisición de los mismos como resultado de las estrategias determinadas por la dependencia o entidad para el adecuado control de los inventarios (artículo 27 del Reglamento de la Ley de Adquisiciones, Arrendamientos y Servicios del Sector Público)</t>
  </si>
  <si>
    <t>REQUISICIÓN DE BIENES Y SERVICIOS</t>
  </si>
  <si>
    <t>FO-CON-03</t>
  </si>
  <si>
    <t>Nombre de la dependencia o entidad:</t>
  </si>
  <si>
    <t xml:space="preserve">Fecha requerida: </t>
  </si>
  <si>
    <t>DE ACUERDO A ANEXOS</t>
  </si>
  <si>
    <t xml:space="preserve">Fecha de elaboración: </t>
  </si>
  <si>
    <t xml:space="preserve">Lugar de entrega: </t>
  </si>
  <si>
    <t xml:space="preserve">Partida presupuestal
</t>
  </si>
  <si>
    <t xml:space="preserve">CUCOP 
</t>
  </si>
  <si>
    <t>UR</t>
  </si>
  <si>
    <t>Proyecto
Cod Prog</t>
  </si>
  <si>
    <t>Area Funcional</t>
  </si>
  <si>
    <t>Fondo</t>
  </si>
  <si>
    <t>Orden de Trabajo</t>
  </si>
  <si>
    <t>Cantidad solicitada</t>
  </si>
  <si>
    <t xml:space="preserve">Unidad de medida 
</t>
  </si>
  <si>
    <t xml:space="preserve">Precio unitario </t>
  </si>
  <si>
    <t xml:space="preserve">Importe 
</t>
  </si>
  <si>
    <t>Anexos a su requisición:</t>
  </si>
  <si>
    <t>Investigación de mercado con su soporte, constancia de no existencias y requisición</t>
  </si>
  <si>
    <t xml:space="preserve">Subtotal: </t>
  </si>
  <si>
    <t>I.V.A.:</t>
  </si>
  <si>
    <t>Causa IVA</t>
  </si>
  <si>
    <t>NO</t>
  </si>
  <si>
    <t>SI</t>
  </si>
  <si>
    <t>Observaciones:</t>
  </si>
  <si>
    <t xml:space="preserve">Otros gravámenes: </t>
  </si>
  <si>
    <t xml:space="preserve">Total: </t>
  </si>
  <si>
    <t xml:space="preserve">Anticipo: </t>
  </si>
  <si>
    <t>NO APLICA</t>
  </si>
  <si>
    <t>Tipo de procedimiento de contratación:</t>
  </si>
  <si>
    <t xml:space="preserve">Registro sanitario: </t>
  </si>
  <si>
    <t xml:space="preserve">Existencia en almacen: </t>
  </si>
  <si>
    <t>ANEXO</t>
  </si>
  <si>
    <t xml:space="preserve">Autorización del presupuesto: </t>
  </si>
  <si>
    <t>SE</t>
  </si>
  <si>
    <t xml:space="preserve">Normas / niveles de inspección: </t>
  </si>
  <si>
    <t xml:space="preserve">Capacitación: </t>
  </si>
  <si>
    <t xml:space="preserve">Tipo de garantía y porcentaje: </t>
  </si>
  <si>
    <t>12% ANTES DE IVA DEL TOTAL ADJUDICADO</t>
  </si>
  <si>
    <t xml:space="preserve">País de origen: </t>
  </si>
  <si>
    <t>NACIONAL/IMPORTADO</t>
  </si>
  <si>
    <t xml:space="preserve">Tiempo de fabricación: </t>
  </si>
  <si>
    <t>Condiciones de entrega :</t>
  </si>
  <si>
    <t>SEGÚN ANEXO TECNICO</t>
  </si>
  <si>
    <t>Anticipo:</t>
  </si>
  <si>
    <t xml:space="preserve">Métodos de prueba: </t>
  </si>
  <si>
    <t>Condiciones de pago:</t>
  </si>
  <si>
    <t>20 DIAS NATURALES CONTRAENTREGA DE FACTURA A ENTERA SATISFACCION</t>
  </si>
  <si>
    <t>Penas convencionales :</t>
  </si>
  <si>
    <t xml:space="preserve">1% DIARIO </t>
  </si>
  <si>
    <t>Validación de Suficiencia Presupuestal:</t>
  </si>
  <si>
    <t>Solicita</t>
  </si>
  <si>
    <t>Autoriza</t>
  </si>
  <si>
    <t>Nombre cargo y firma</t>
  </si>
  <si>
    <t>Partida</t>
  </si>
  <si>
    <t>Proveedor</t>
  </si>
  <si>
    <t>Precio
Unitario 
con I VA</t>
  </si>
  <si>
    <t>Filtro vs Lay</t>
  </si>
  <si>
    <t>Procedimiento</t>
  </si>
  <si>
    <t>Origen</t>
  </si>
  <si>
    <t>Licitación pública</t>
  </si>
  <si>
    <t xml:space="preserve">Afganistán </t>
  </si>
  <si>
    <t>Invitación a cuando menos tres personas</t>
  </si>
  <si>
    <t xml:space="preserve">África del Sur </t>
  </si>
  <si>
    <t>Adjudicación directa</t>
  </si>
  <si>
    <t xml:space="preserve">Albania </t>
  </si>
  <si>
    <t xml:space="preserve">Alemania </t>
  </si>
  <si>
    <t>Criterio</t>
  </si>
  <si>
    <t xml:space="preserve">Andorra </t>
  </si>
  <si>
    <t>Puntos y porcentajes</t>
  </si>
  <si>
    <t xml:space="preserve">Angola </t>
  </si>
  <si>
    <t>Costo beneficio</t>
  </si>
  <si>
    <t xml:space="preserve">Antigua y Barbuda </t>
  </si>
  <si>
    <t>Binario</t>
  </si>
  <si>
    <t xml:space="preserve">Antillas Holandesas </t>
  </si>
  <si>
    <t xml:space="preserve">Arabia Saudita </t>
  </si>
  <si>
    <t xml:space="preserve">Argelia </t>
  </si>
  <si>
    <t>No</t>
  </si>
  <si>
    <t xml:space="preserve">Argentina </t>
  </si>
  <si>
    <t xml:space="preserve">Armenia </t>
  </si>
  <si>
    <t xml:space="preserve">Aruba </t>
  </si>
  <si>
    <t xml:space="preserve">Australia </t>
  </si>
  <si>
    <t xml:space="preserve">Austria </t>
  </si>
  <si>
    <t xml:space="preserve">Azerbaiyán </t>
  </si>
  <si>
    <t xml:space="preserve">Bahamas </t>
  </si>
  <si>
    <t xml:space="preserve">Bahréin </t>
  </si>
  <si>
    <t xml:space="preserve">Bangladesh </t>
  </si>
  <si>
    <t xml:space="preserve">Barbados </t>
  </si>
  <si>
    <t xml:space="preserve">Bielorrusia </t>
  </si>
  <si>
    <t xml:space="preserve">Bélgica </t>
  </si>
  <si>
    <t xml:space="preserve">Belice </t>
  </si>
  <si>
    <t xml:space="preserve">Benín </t>
  </si>
  <si>
    <t xml:space="preserve">Bermudas </t>
  </si>
  <si>
    <t xml:space="preserve">Bolivia </t>
  </si>
  <si>
    <t xml:space="preserve">Bosnia </t>
  </si>
  <si>
    <t xml:space="preserve">Botsuana </t>
  </si>
  <si>
    <t xml:space="preserve">Brasil </t>
  </si>
  <si>
    <t xml:space="preserve">Brunei Darussalam </t>
  </si>
  <si>
    <t xml:space="preserve">Bulgaria </t>
  </si>
  <si>
    <t xml:space="preserve">Burkina Faso </t>
  </si>
  <si>
    <t xml:space="preserve">Burundi </t>
  </si>
  <si>
    <t xml:space="preserve">Bután </t>
  </si>
  <si>
    <t xml:space="preserve">Camboya </t>
  </si>
  <si>
    <t xml:space="preserve">Camerún </t>
  </si>
  <si>
    <t xml:space="preserve">Canadá </t>
  </si>
  <si>
    <t xml:space="preserve">Cape Verde </t>
  </si>
  <si>
    <t xml:space="preserve">Chad </t>
  </si>
  <si>
    <t xml:space="preserve">Chile </t>
  </si>
  <si>
    <t xml:space="preserve">China </t>
  </si>
  <si>
    <t xml:space="preserve">Chipre </t>
  </si>
  <si>
    <t xml:space="preserve">Colombia </t>
  </si>
  <si>
    <t xml:space="preserve">Comoros </t>
  </si>
  <si>
    <t xml:space="preserve">Congo </t>
  </si>
  <si>
    <t xml:space="preserve">Corea del Norte </t>
  </si>
  <si>
    <t xml:space="preserve">Corea del Sur </t>
  </si>
  <si>
    <t xml:space="preserve">Costa de Marfil </t>
  </si>
  <si>
    <t xml:space="preserve">Costa Rica </t>
  </si>
  <si>
    <t xml:space="preserve">Croacia </t>
  </si>
  <si>
    <t xml:space="preserve">Cuba </t>
  </si>
  <si>
    <t xml:space="preserve">Dinamarca </t>
  </si>
  <si>
    <t xml:space="preserve">Djibouti </t>
  </si>
  <si>
    <t xml:space="preserve">Dominica </t>
  </si>
  <si>
    <t xml:space="preserve">Ecuador </t>
  </si>
  <si>
    <t xml:space="preserve">Egipto </t>
  </si>
  <si>
    <t xml:space="preserve">El Salvador </t>
  </si>
  <si>
    <t xml:space="preserve">Emiratos Árabes Unidos </t>
  </si>
  <si>
    <t xml:space="preserve">Eritrea </t>
  </si>
  <si>
    <t xml:space="preserve">Eslovenia </t>
  </si>
  <si>
    <t xml:space="preserve">España </t>
  </si>
  <si>
    <t xml:space="preserve">Estados Unidos </t>
  </si>
  <si>
    <t xml:space="preserve">Estonia </t>
  </si>
  <si>
    <t xml:space="preserve">Etiopia </t>
  </si>
  <si>
    <t xml:space="preserve">Fiji </t>
  </si>
  <si>
    <t xml:space="preserve">Filipinas </t>
  </si>
  <si>
    <t xml:space="preserve">Finlandia </t>
  </si>
  <si>
    <t xml:space="preserve">Francia </t>
  </si>
  <si>
    <t xml:space="preserve">Gabón </t>
  </si>
  <si>
    <t xml:space="preserve">Gambia </t>
  </si>
  <si>
    <t xml:space="preserve">Georgia </t>
  </si>
  <si>
    <t xml:space="preserve">Ghana </t>
  </si>
  <si>
    <t xml:space="preserve">Granada </t>
  </si>
  <si>
    <t xml:space="preserve">Grecia </t>
  </si>
  <si>
    <t xml:space="preserve">Groenlandia </t>
  </si>
  <si>
    <t xml:space="preserve">Guadalupe </t>
  </si>
  <si>
    <t xml:space="preserve">Guam </t>
  </si>
  <si>
    <t xml:space="preserve">Guatemala </t>
  </si>
  <si>
    <t xml:space="preserve">Guayana Francesa </t>
  </si>
  <si>
    <t xml:space="preserve">Guerney </t>
  </si>
  <si>
    <t xml:space="preserve">Guinea </t>
  </si>
  <si>
    <t xml:space="preserve">Guinea-Bissau </t>
  </si>
  <si>
    <t xml:space="preserve">Guinea Ecuatorial </t>
  </si>
  <si>
    <t xml:space="preserve">Guyana </t>
  </si>
  <si>
    <t xml:space="preserve">Haití </t>
  </si>
  <si>
    <t xml:space="preserve">Holanda </t>
  </si>
  <si>
    <t xml:space="preserve">Honduras </t>
  </si>
  <si>
    <t xml:space="preserve">Hong Kong </t>
  </si>
  <si>
    <t xml:space="preserve">Hungría </t>
  </si>
  <si>
    <t xml:space="preserve">India </t>
  </si>
  <si>
    <t xml:space="preserve">Indonesia </t>
  </si>
  <si>
    <t xml:space="preserve">Irak </t>
  </si>
  <si>
    <t xml:space="preserve">Irán </t>
  </si>
  <si>
    <t xml:space="preserve">Irlanda </t>
  </si>
  <si>
    <t xml:space="preserve">Islandia </t>
  </si>
  <si>
    <t xml:space="preserve">Islas Caimán </t>
  </si>
  <si>
    <t xml:space="preserve">Islas Faroe </t>
  </si>
  <si>
    <t xml:space="preserve">Islas Malvinas </t>
  </si>
  <si>
    <t xml:space="preserve">Islas Marshall </t>
  </si>
  <si>
    <t xml:space="preserve">Islas Solomon </t>
  </si>
  <si>
    <t xml:space="preserve">Islas Vírgenes Británicas </t>
  </si>
  <si>
    <t xml:space="preserve">Islas Vírgenes (U.S.) </t>
  </si>
  <si>
    <t xml:space="preserve">Israel </t>
  </si>
  <si>
    <t xml:space="preserve">Italia </t>
  </si>
  <si>
    <t xml:space="preserve">Jamaica </t>
  </si>
  <si>
    <t xml:space="preserve">Japón </t>
  </si>
  <si>
    <t xml:space="preserve">Jersey </t>
  </si>
  <si>
    <t xml:space="preserve">Jordania </t>
  </si>
  <si>
    <t xml:space="preserve">Kazakstán </t>
  </si>
  <si>
    <t xml:space="preserve">Kenia </t>
  </si>
  <si>
    <t xml:space="preserve">Kiribati </t>
  </si>
  <si>
    <t xml:space="preserve">Kuwait </t>
  </si>
  <si>
    <t xml:space="preserve">Kyrgyzstan </t>
  </si>
  <si>
    <t xml:space="preserve">Laos </t>
  </si>
  <si>
    <t xml:space="preserve">Latvia </t>
  </si>
  <si>
    <t xml:space="preserve">Lesoto </t>
  </si>
  <si>
    <t xml:space="preserve">Líbano </t>
  </si>
  <si>
    <t xml:space="preserve">Liberia </t>
  </si>
  <si>
    <t xml:space="preserve">Libia </t>
  </si>
  <si>
    <t xml:space="preserve">Liechtenstein </t>
  </si>
  <si>
    <t xml:space="preserve">Lituania </t>
  </si>
  <si>
    <t xml:space="preserve">Luxemburgo </t>
  </si>
  <si>
    <t xml:space="preserve">Macao </t>
  </si>
  <si>
    <t xml:space="preserve">Macedonia </t>
  </si>
  <si>
    <t xml:space="preserve">Madagascar </t>
  </si>
  <si>
    <t xml:space="preserve">Malasia </t>
  </si>
  <si>
    <t xml:space="preserve">Malawi </t>
  </si>
  <si>
    <t xml:space="preserve">Maldivas </t>
  </si>
  <si>
    <t xml:space="preserve">Mali </t>
  </si>
  <si>
    <t xml:space="preserve">Malta </t>
  </si>
  <si>
    <t xml:space="preserve">Marruecos </t>
  </si>
  <si>
    <t xml:space="preserve">Martinica </t>
  </si>
  <si>
    <t xml:space="preserve">Mauricio </t>
  </si>
  <si>
    <t xml:space="preserve">Mauritania </t>
  </si>
  <si>
    <t xml:space="preserve">México </t>
  </si>
  <si>
    <t xml:space="preserve">Micronesia </t>
  </si>
  <si>
    <t xml:space="preserve">Moldava </t>
  </si>
  <si>
    <t xml:space="preserve">Mónaco </t>
  </si>
  <si>
    <t xml:space="preserve">Mongolia </t>
  </si>
  <si>
    <t xml:space="preserve">Mozambique </t>
  </si>
  <si>
    <t xml:space="preserve">Myanmar (Burma) </t>
  </si>
  <si>
    <t xml:space="preserve">Namibia </t>
  </si>
  <si>
    <t xml:space="preserve">Nepal </t>
  </si>
  <si>
    <t xml:space="preserve">Nicaragua </t>
  </si>
  <si>
    <t xml:space="preserve">Níger </t>
  </si>
  <si>
    <t xml:space="preserve">Nigeria </t>
  </si>
  <si>
    <t xml:space="preserve">Noruega </t>
  </si>
  <si>
    <t xml:space="preserve">Nueva Caledonia </t>
  </si>
  <si>
    <t xml:space="preserve">Nueva Zelandia </t>
  </si>
  <si>
    <t xml:space="preserve">Omán </t>
  </si>
  <si>
    <t xml:space="preserve">Pakistán </t>
  </si>
  <si>
    <t xml:space="preserve">Palestina </t>
  </si>
  <si>
    <t xml:space="preserve">Panamá </t>
  </si>
  <si>
    <t xml:space="preserve">Papua Nueva Guinea </t>
  </si>
  <si>
    <t xml:space="preserve">Paraguay </t>
  </si>
  <si>
    <t xml:space="preserve">Perú </t>
  </si>
  <si>
    <t xml:space="preserve">Polinesia Francesa </t>
  </si>
  <si>
    <t xml:space="preserve">Polonia </t>
  </si>
  <si>
    <t xml:space="preserve">Portugal </t>
  </si>
  <si>
    <t xml:space="preserve">Puerto Rico </t>
  </si>
  <si>
    <t xml:space="preserve">Qatar </t>
  </si>
  <si>
    <t xml:space="preserve">Reino Unido </t>
  </si>
  <si>
    <t xml:space="preserve">República Centroafricana </t>
  </si>
  <si>
    <t xml:space="preserve">Republica Checa </t>
  </si>
  <si>
    <t xml:space="preserve">Republica Democrática del Congo </t>
  </si>
  <si>
    <t xml:space="preserve">República Dominicana </t>
  </si>
  <si>
    <t xml:space="preserve">República Eslovaca </t>
  </si>
  <si>
    <t xml:space="preserve">Reunión </t>
  </si>
  <si>
    <t xml:space="preserve">Ruanda </t>
  </si>
  <si>
    <t xml:space="preserve">Rumania </t>
  </si>
  <si>
    <t xml:space="preserve">Rusia </t>
  </si>
  <si>
    <t xml:space="preserve">Sahara </t>
  </si>
  <si>
    <t xml:space="preserve">Samoa </t>
  </si>
  <si>
    <t xml:space="preserve">San Cristobal-Nevis (St. Kitts) </t>
  </si>
  <si>
    <t xml:space="preserve">San Marino </t>
  </si>
  <si>
    <t xml:space="preserve">San Vicente y las Granadinas </t>
  </si>
  <si>
    <t xml:space="preserve">Santa Helena </t>
  </si>
  <si>
    <t xml:space="preserve">Santa Lucia </t>
  </si>
  <si>
    <t xml:space="preserve">Santa Sede (Vaticano) </t>
  </si>
  <si>
    <t xml:space="preserve">Sao Tome &amp; Príncipe </t>
  </si>
  <si>
    <t xml:space="preserve">Senegal </t>
  </si>
  <si>
    <t xml:space="preserve">Seychelles </t>
  </si>
  <si>
    <t xml:space="preserve">Sierra Leona </t>
  </si>
  <si>
    <t xml:space="preserve">Singapur </t>
  </si>
  <si>
    <t xml:space="preserve">Siria </t>
  </si>
  <si>
    <t xml:space="preserve">Somalia </t>
  </si>
  <si>
    <t xml:space="preserve">Sri Lanka (Ceilan) </t>
  </si>
  <si>
    <t xml:space="preserve">Sudan </t>
  </si>
  <si>
    <t xml:space="preserve">Suecia </t>
  </si>
  <si>
    <t xml:space="preserve">Suiza </t>
  </si>
  <si>
    <t xml:space="preserve">Sur África </t>
  </si>
  <si>
    <t xml:space="preserve">Surinam </t>
  </si>
  <si>
    <t xml:space="preserve">Swaziland </t>
  </si>
  <si>
    <t xml:space="preserve">Tailandia </t>
  </si>
  <si>
    <t xml:space="preserve">Taiwán </t>
  </si>
  <si>
    <t xml:space="preserve">Tayikistán </t>
  </si>
  <si>
    <t xml:space="preserve">Tanzania </t>
  </si>
  <si>
    <t xml:space="preserve">Timor Oriental </t>
  </si>
  <si>
    <t xml:space="preserve">Togo </t>
  </si>
  <si>
    <t xml:space="preserve">Tokelau </t>
  </si>
  <si>
    <t xml:space="preserve">Tonga </t>
  </si>
  <si>
    <t xml:space="preserve">Trinidad &amp; Tobago </t>
  </si>
  <si>
    <t xml:space="preserve">Tunisia </t>
  </si>
  <si>
    <t xml:space="preserve">Turkmenistán </t>
  </si>
  <si>
    <t xml:space="preserve">Turquía </t>
  </si>
  <si>
    <t xml:space="preserve">Ucrania </t>
  </si>
  <si>
    <t xml:space="preserve">Uganda </t>
  </si>
  <si>
    <t xml:space="preserve">Unión Europea </t>
  </si>
  <si>
    <t xml:space="preserve">Uruguay </t>
  </si>
  <si>
    <t xml:space="preserve">Uzbekistán </t>
  </si>
  <si>
    <t xml:space="preserve">Vanuatu </t>
  </si>
  <si>
    <t xml:space="preserve">Venezuela </t>
  </si>
  <si>
    <t xml:space="preserve">Vietnam </t>
  </si>
  <si>
    <t xml:space="preserve">Yemen </t>
  </si>
  <si>
    <t xml:space="preserve">Yugoslavia </t>
  </si>
  <si>
    <t xml:space="preserve">Zambia </t>
  </si>
  <si>
    <t xml:space="preserve">Zimbabwe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</si>
</sst>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* #,##0_-;\-* #,##0_-;_-* &quot;-&quot;??_-;_-@_-"/>
    <numFmt numFmtId="166" formatCode="[$-F800]dddd\,\ mmmm\ dd\,\ yyyy"/>
  </numFmts>
  <fonts count="30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Arial"/>
      <family val="2"/>
    </font>
    <font>
      <sz val="7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76">
    <xf numFmtId="0" fontId="0" fillId="0" borderId="0" xfId="0"/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8" fillId="3" borderId="0" xfId="0" applyFont="1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8" fillId="2" borderId="1" xfId="0" applyFont="1" applyFill="1" applyBorder="1" applyAlignment="1" applyProtection="1">
      <alignment vertical="center" wrapText="1" shrinkToFit="1"/>
      <protection locked="0"/>
    </xf>
    <xf numFmtId="0" fontId="9" fillId="3" borderId="0" xfId="0" applyFont="1" applyFill="1" applyProtection="1"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 vertical="center" wrapText="1" shrinkToFi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 shrinkToFit="1"/>
      <protection locked="0"/>
    </xf>
    <xf numFmtId="0" fontId="0" fillId="0" borderId="0" xfId="0" applyAlignment="1" applyProtection="1">
      <alignment vertical="center" wrapText="1" shrinkToFit="1"/>
      <protection locked="0"/>
    </xf>
    <xf numFmtId="49" fontId="8" fillId="3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43" fontId="8" fillId="3" borderId="0" xfId="0" applyNumberFormat="1" applyFont="1" applyFill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right" vertical="center" wrapText="1"/>
      <protection locked="0"/>
    </xf>
    <xf numFmtId="164" fontId="8" fillId="0" borderId="0" xfId="2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 shrinkToFi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43" fontId="5" fillId="0" borderId="5" xfId="1" applyFont="1" applyBorder="1" applyAlignment="1" applyProtection="1">
      <alignment vertical="center" wrapText="1"/>
    </xf>
    <xf numFmtId="43" fontId="5" fillId="0" borderId="5" xfId="1" applyFont="1" applyBorder="1" applyAlignment="1" applyProtection="1">
      <alignment horizontal="center" vertical="center" wrapText="1"/>
    </xf>
    <xf numFmtId="43" fontId="5" fillId="0" borderId="1" xfId="1" applyFont="1" applyBorder="1" applyAlignment="1" applyProtection="1">
      <alignment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wrapText="1"/>
      <protection locked="0"/>
    </xf>
    <xf numFmtId="0" fontId="10" fillId="2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8" fillId="4" borderId="0" xfId="0" applyFont="1" applyFill="1" applyAlignment="1" applyProtection="1">
      <alignment horizontal="right" vertical="center" wrapText="1"/>
      <protection locked="0"/>
    </xf>
    <xf numFmtId="0" fontId="0" fillId="4" borderId="0" xfId="0" applyFill="1" applyAlignment="1" applyProtection="1">
      <alignment wrapText="1"/>
      <protection locked="0"/>
    </xf>
    <xf numFmtId="0" fontId="8" fillId="4" borderId="0" xfId="0" applyFont="1" applyFill="1" applyAlignment="1" applyProtection="1">
      <alignment wrapText="1"/>
      <protection locked="0"/>
    </xf>
    <xf numFmtId="0" fontId="8" fillId="4" borderId="0" xfId="0" applyFont="1" applyFill="1" applyAlignment="1" applyProtection="1">
      <alignment horizontal="center" wrapText="1"/>
      <protection locked="0"/>
    </xf>
    <xf numFmtId="0" fontId="8" fillId="4" borderId="0" xfId="0" applyFont="1" applyFill="1" applyAlignment="1" applyProtection="1">
      <alignment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8" fillId="4" borderId="3" xfId="0" applyFont="1" applyFill="1" applyBorder="1" applyAlignment="1" applyProtection="1">
      <alignment horizontal="center" wrapText="1"/>
      <protection locked="0"/>
    </xf>
    <xf numFmtId="0" fontId="8" fillId="4" borderId="3" xfId="0" applyFont="1" applyFill="1" applyBorder="1" applyAlignment="1" applyProtection="1">
      <alignment vertical="top" wrapText="1"/>
      <protection locked="0"/>
    </xf>
    <xf numFmtId="0" fontId="7" fillId="4" borderId="0" xfId="0" applyFont="1" applyFill="1" applyProtection="1">
      <protection locked="0"/>
    </xf>
    <xf numFmtId="0" fontId="15" fillId="4" borderId="6" xfId="0" applyFont="1" applyFill="1" applyBorder="1" applyProtection="1">
      <protection locked="0"/>
    </xf>
    <xf numFmtId="0" fontId="16" fillId="5" borderId="0" xfId="0" applyFont="1" applyFill="1" applyAlignment="1">
      <alignment horizontal="center" vertical="center" wrapText="1"/>
    </xf>
    <xf numFmtId="0" fontId="7" fillId="6" borderId="0" xfId="0" applyFont="1" applyFill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justify" vertical="center" wrapText="1" shrinkToFit="1"/>
    </xf>
    <xf numFmtId="0" fontId="17" fillId="0" borderId="0" xfId="0" applyFont="1" applyAlignment="1" applyProtection="1">
      <alignment horizontal="center"/>
      <protection locked="0"/>
    </xf>
    <xf numFmtId="0" fontId="12" fillId="0" borderId="1" xfId="0" applyFont="1" applyBorder="1" applyAlignment="1">
      <alignment horizontal="center" vertical="center" wrapText="1" shrinkToFit="1"/>
    </xf>
    <xf numFmtId="0" fontId="7" fillId="7" borderId="0" xfId="0" applyFont="1" applyFill="1" applyAlignment="1" applyProtection="1">
      <alignment horizontal="center" vertical="center" textRotation="90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15" fillId="7" borderId="0" xfId="0" applyFont="1" applyFill="1" applyAlignment="1" applyProtection="1">
      <alignment horizontal="center" vertical="center" textRotation="90"/>
      <protection locked="0"/>
    </xf>
    <xf numFmtId="0" fontId="15" fillId="0" borderId="0" xfId="0" applyFont="1" applyAlignment="1" applyProtection="1">
      <alignment horizontal="center"/>
      <protection locked="0"/>
    </xf>
    <xf numFmtId="0" fontId="12" fillId="0" borderId="7" xfId="0" applyFont="1" applyBorder="1" applyAlignment="1">
      <alignment vertical="center"/>
    </xf>
    <xf numFmtId="0" fontId="0" fillId="0" borderId="8" xfId="0" applyBorder="1" applyAlignment="1">
      <alignment vertical="center" wrapText="1"/>
    </xf>
    <xf numFmtId="0" fontId="7" fillId="3" borderId="0" xfId="0" applyFont="1" applyFill="1" applyProtection="1">
      <protection locked="0"/>
    </xf>
    <xf numFmtId="0" fontId="7" fillId="3" borderId="9" xfId="0" applyFont="1" applyFill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14" fontId="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2" borderId="1" xfId="0" applyFont="1" applyFill="1" applyBorder="1" applyAlignment="1" applyProtection="1">
      <alignment horizontal="center" vertical="center" wrapText="1" shrinkToFit="1"/>
      <protection locked="0"/>
    </xf>
    <xf numFmtId="43" fontId="5" fillId="3" borderId="0" xfId="1" applyFont="1" applyFill="1" applyProtection="1"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8" fillId="8" borderId="10" xfId="0" applyFont="1" applyFill="1" applyBorder="1" applyAlignment="1" applyProtection="1">
      <alignment horizontal="center" vertical="center" wrapText="1"/>
      <protection locked="0"/>
    </xf>
    <xf numFmtId="0" fontId="11" fillId="8" borderId="11" xfId="0" applyFont="1" applyFill="1" applyBorder="1" applyAlignment="1" applyProtection="1">
      <alignment horizontal="center" vertical="center" wrapText="1"/>
      <protection locked="0"/>
    </xf>
    <xf numFmtId="0" fontId="18" fillId="8" borderId="11" xfId="0" applyFont="1" applyFill="1" applyBorder="1" applyAlignment="1" applyProtection="1">
      <alignment horizontal="center" vertical="center" wrapText="1"/>
      <protection locked="0"/>
    </xf>
    <xf numFmtId="0" fontId="18" fillId="8" borderId="11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 applyProtection="1">
      <alignment horizontal="center" vertical="center"/>
      <protection locked="0"/>
    </xf>
    <xf numFmtId="0" fontId="18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3" xfId="0" applyBorder="1" applyProtection="1">
      <protection locked="0"/>
    </xf>
    <xf numFmtId="0" fontId="9" fillId="0" borderId="0" xfId="0" applyFont="1" applyProtection="1">
      <protection locked="0"/>
    </xf>
    <xf numFmtId="0" fontId="18" fillId="3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19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6" fillId="3" borderId="0" xfId="0" applyFont="1" applyFill="1"/>
    <xf numFmtId="0" fontId="20" fillId="3" borderId="0" xfId="0" applyFont="1" applyFill="1"/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43" fontId="18" fillId="8" borderId="11" xfId="1" applyFont="1" applyFill="1" applyBorder="1" applyAlignment="1" applyProtection="1">
      <alignment horizontal="center" vertical="center" wrapText="1"/>
      <protection locked="0"/>
    </xf>
    <xf numFmtId="0" fontId="21" fillId="8" borderId="13" xfId="0" applyFont="1" applyFill="1" applyBorder="1" applyAlignment="1" applyProtection="1">
      <alignment horizontal="center" vertical="center" wrapText="1"/>
      <protection locked="0"/>
    </xf>
    <xf numFmtId="0" fontId="21" fillId="8" borderId="14" xfId="0" applyFont="1" applyFill="1" applyBorder="1" applyAlignment="1" applyProtection="1">
      <alignment horizontal="center" vertical="center" wrapText="1"/>
      <protection locked="0"/>
    </xf>
    <xf numFmtId="0" fontId="21" fillId="8" borderId="15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/>
    </xf>
    <xf numFmtId="0" fontId="0" fillId="0" borderId="16" xfId="0" applyBorder="1"/>
    <xf numFmtId="43" fontId="0" fillId="0" borderId="17" xfId="0" applyNumberFormat="1" applyBorder="1"/>
    <xf numFmtId="0" fontId="0" fillId="0" borderId="18" xfId="0" applyBorder="1" applyAlignment="1">
      <alignment horizontal="center"/>
    </xf>
    <xf numFmtId="0" fontId="0" fillId="0" borderId="18" xfId="0" applyBorder="1"/>
    <xf numFmtId="43" fontId="0" fillId="0" borderId="19" xfId="0" applyNumberFormat="1" applyBorder="1"/>
    <xf numFmtId="0" fontId="0" fillId="0" borderId="20" xfId="0" applyBorder="1" applyAlignment="1">
      <alignment horizontal="center"/>
    </xf>
    <xf numFmtId="0" fontId="0" fillId="0" borderId="20" xfId="0" applyBorder="1"/>
    <xf numFmtId="43" fontId="0" fillId="0" borderId="21" xfId="0" applyNumberFormat="1" applyBorder="1"/>
    <xf numFmtId="0" fontId="10" fillId="8" borderId="13" xfId="0" applyFont="1" applyFill="1" applyBorder="1" applyAlignment="1" applyProtection="1">
      <alignment horizontal="center" vertical="center" wrapText="1"/>
      <protection locked="0"/>
    </xf>
    <xf numFmtId="0" fontId="22" fillId="0" borderId="22" xfId="0" applyFont="1" applyBorder="1" applyAlignment="1" applyProtection="1">
      <alignment vertical="center" wrapText="1"/>
      <protection locked="0"/>
    </xf>
    <xf numFmtId="0" fontId="22" fillId="0" borderId="23" xfId="0" applyFont="1" applyBorder="1" applyAlignment="1" applyProtection="1">
      <alignment vertical="center" wrapText="1"/>
      <protection locked="0"/>
    </xf>
    <xf numFmtId="0" fontId="22" fillId="0" borderId="24" xfId="0" applyFont="1" applyBorder="1" applyAlignment="1" applyProtection="1">
      <alignment vertical="center" wrapText="1"/>
      <protection locked="0"/>
    </xf>
    <xf numFmtId="165" fontId="0" fillId="0" borderId="1" xfId="0" applyNumberFormat="1" applyBorder="1" applyAlignment="1" applyProtection="1">
      <alignment horizontal="center" vertical="center" wrapText="1"/>
      <protection locked="0"/>
    </xf>
    <xf numFmtId="165" fontId="0" fillId="0" borderId="5" xfId="0" applyNumberFormat="1" applyBorder="1" applyAlignment="1" applyProtection="1">
      <alignment horizontal="center" vertical="center" wrapText="1"/>
      <protection locked="0"/>
    </xf>
    <xf numFmtId="165" fontId="0" fillId="0" borderId="4" xfId="0" applyNumberForma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0" fillId="9" borderId="2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43" fontId="9" fillId="3" borderId="1" xfId="0" applyNumberFormat="1" applyFont="1" applyFill="1" applyBorder="1" applyAlignment="1">
      <alignment horizontal="center" vertical="center"/>
    </xf>
    <xf numFmtId="0" fontId="9" fillId="0" borderId="26" xfId="0" applyFont="1" applyBorder="1" applyAlignment="1" applyProtection="1">
      <alignment horizontal="right" vertical="center"/>
      <protection locked="0"/>
    </xf>
    <xf numFmtId="164" fontId="9" fillId="0" borderId="27" xfId="2" applyFont="1" applyBorder="1" applyAlignment="1" applyProtection="1">
      <alignment vertical="center"/>
    </xf>
    <xf numFmtId="0" fontId="9" fillId="0" borderId="2" xfId="0" applyFont="1" applyBorder="1" applyAlignment="1" applyProtection="1">
      <alignment horizontal="right" vertical="center"/>
      <protection locked="0"/>
    </xf>
    <xf numFmtId="164" fontId="9" fillId="0" borderId="7" xfId="2" applyFont="1" applyBorder="1" applyAlignment="1" applyProtection="1">
      <alignment vertical="center"/>
    </xf>
    <xf numFmtId="0" fontId="10" fillId="0" borderId="28" xfId="0" applyFont="1" applyBorder="1" applyAlignment="1" applyProtection="1">
      <alignment horizontal="right" vertical="center"/>
      <protection locked="0"/>
    </xf>
    <xf numFmtId="164" fontId="10" fillId="0" borderId="29" xfId="2" applyFont="1" applyBorder="1" applyAlignment="1" applyProtection="1">
      <alignment vertical="center"/>
    </xf>
    <xf numFmtId="43" fontId="5" fillId="3" borderId="0" xfId="1" applyFont="1" applyFill="1" applyAlignment="1" applyProtection="1">
      <alignment vertical="center"/>
      <protection locked="0"/>
    </xf>
    <xf numFmtId="43" fontId="5" fillId="0" borderId="3" xfId="1" applyFont="1" applyBorder="1" applyAlignment="1" applyProtection="1">
      <alignment vertical="center"/>
      <protection locked="0"/>
    </xf>
    <xf numFmtId="43" fontId="5" fillId="0" borderId="0" xfId="1" applyFont="1" applyAlignment="1" applyProtection="1">
      <alignment vertical="center"/>
      <protection locked="0"/>
    </xf>
    <xf numFmtId="43" fontId="5" fillId="0" borderId="16" xfId="1" applyFont="1" applyBorder="1" applyAlignment="1" applyProtection="1">
      <alignment vertical="center"/>
      <protection locked="0"/>
    </xf>
    <xf numFmtId="43" fontId="5" fillId="0" borderId="18" xfId="1" applyFont="1" applyBorder="1" applyAlignment="1" applyProtection="1">
      <alignment vertical="center"/>
      <protection locked="0"/>
    </xf>
    <xf numFmtId="43" fontId="5" fillId="0" borderId="30" xfId="1" applyFont="1" applyBorder="1" applyAlignment="1" applyProtection="1">
      <alignment vertical="center"/>
      <protection locked="0"/>
    </xf>
    <xf numFmtId="0" fontId="22" fillId="0" borderId="20" xfId="0" applyFont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3" fillId="3" borderId="16" xfId="0" applyFont="1" applyFill="1" applyBorder="1" applyProtection="1">
      <protection locked="0"/>
    </xf>
    <xf numFmtId="0" fontId="23" fillId="3" borderId="18" xfId="0" applyFont="1" applyFill="1" applyBorder="1" applyProtection="1">
      <protection locked="0"/>
    </xf>
    <xf numFmtId="0" fontId="23" fillId="3" borderId="20" xfId="0" applyFont="1" applyFill="1" applyBorder="1" applyProtection="1"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43" fontId="5" fillId="0" borderId="21" xfId="1" applyFont="1" applyBorder="1" applyAlignment="1" applyProtection="1">
      <alignment vertical="center" wrapText="1"/>
    </xf>
    <xf numFmtId="43" fontId="5" fillId="0" borderId="20" xfId="1" applyFont="1" applyBorder="1" applyAlignment="1" applyProtection="1">
      <alignment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23" fillId="3" borderId="32" xfId="0" applyFont="1" applyFill="1" applyBorder="1" applyProtection="1">
      <protection locked="0"/>
    </xf>
    <xf numFmtId="0" fontId="23" fillId="3" borderId="33" xfId="0" applyFont="1" applyFill="1" applyBorder="1" applyProtection="1">
      <protection locked="0"/>
    </xf>
    <xf numFmtId="0" fontId="23" fillId="3" borderId="34" xfId="0" applyFont="1" applyFill="1" applyBorder="1" applyProtection="1">
      <protection locked="0"/>
    </xf>
    <xf numFmtId="0" fontId="18" fillId="8" borderId="35" xfId="0" applyFont="1" applyFill="1" applyBorder="1" applyAlignment="1" applyProtection="1">
      <alignment horizontal="center" vertical="center" wrapText="1"/>
      <protection locked="0"/>
    </xf>
    <xf numFmtId="0" fontId="22" fillId="0" borderId="36" xfId="0" applyFont="1" applyBorder="1" applyAlignment="1" applyProtection="1">
      <alignment vertical="center" wrapText="1"/>
      <protection locked="0"/>
    </xf>
    <xf numFmtId="0" fontId="22" fillId="0" borderId="37" xfId="0" applyFont="1" applyBorder="1" applyAlignment="1" applyProtection="1">
      <alignment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18" fillId="3" borderId="40" xfId="0" applyFont="1" applyFill="1" applyBorder="1" applyAlignment="1" applyProtection="1">
      <alignment horizontal="left" vertical="center" wrapText="1"/>
      <protection locked="0"/>
    </xf>
    <xf numFmtId="0" fontId="18" fillId="3" borderId="6" xfId="0" applyFont="1" applyFill="1" applyBorder="1" applyAlignment="1" applyProtection="1">
      <alignment horizontal="left" vertical="center" wrapText="1"/>
      <protection locked="0"/>
    </xf>
    <xf numFmtId="0" fontId="18" fillId="3" borderId="41" xfId="0" applyFont="1" applyFill="1" applyBorder="1" applyAlignment="1" applyProtection="1">
      <alignment horizontal="left" vertical="center" wrapText="1"/>
      <protection locked="0"/>
    </xf>
    <xf numFmtId="0" fontId="18" fillId="3" borderId="36" xfId="0" applyFont="1" applyFill="1" applyBorder="1" applyAlignment="1" applyProtection="1">
      <alignment horizontal="left" vertical="center" wrapText="1"/>
      <protection locked="0"/>
    </xf>
    <xf numFmtId="0" fontId="18" fillId="3" borderId="0" xfId="0" applyFont="1" applyFill="1" applyAlignment="1" applyProtection="1">
      <alignment horizontal="left" vertical="center" wrapText="1"/>
      <protection locked="0"/>
    </xf>
    <xf numFmtId="0" fontId="18" fillId="3" borderId="42" xfId="0" applyFont="1" applyFill="1" applyBorder="1" applyAlignment="1" applyProtection="1">
      <alignment horizontal="left" vertical="center" wrapText="1"/>
      <protection locked="0"/>
    </xf>
    <xf numFmtId="0" fontId="18" fillId="3" borderId="37" xfId="0" applyFont="1" applyFill="1" applyBorder="1" applyAlignment="1" applyProtection="1">
      <alignment horizontal="left" vertical="center" wrapText="1"/>
      <protection locked="0"/>
    </xf>
    <xf numFmtId="0" fontId="18" fillId="3" borderId="3" xfId="0" applyFont="1" applyFill="1" applyBorder="1" applyAlignment="1" applyProtection="1">
      <alignment horizontal="left" vertical="center" wrapText="1"/>
      <protection locked="0"/>
    </xf>
    <xf numFmtId="0" fontId="18" fillId="3" borderId="43" xfId="0" applyFont="1" applyFill="1" applyBorder="1" applyAlignment="1" applyProtection="1">
      <alignment horizontal="left" vertical="center" wrapText="1"/>
      <protection locked="0"/>
    </xf>
    <xf numFmtId="0" fontId="22" fillId="0" borderId="4" xfId="1" applyNumberFormat="1" applyFont="1" applyBorder="1" applyAlignment="1" applyProtection="1">
      <alignment horizontal="center" vertical="center" wrapText="1"/>
      <protection locked="0"/>
    </xf>
    <xf numFmtId="0" fontId="22" fillId="0" borderId="1" xfId="1" applyNumberFormat="1" applyFont="1" applyBorder="1" applyAlignment="1" applyProtection="1">
      <alignment horizontal="center" vertical="center" wrapText="1"/>
      <protection locked="0"/>
    </xf>
    <xf numFmtId="0" fontId="22" fillId="0" borderId="5" xfId="1" applyNumberFormat="1" applyFont="1" applyBorder="1" applyAlignment="1" applyProtection="1">
      <alignment horizontal="center" vertical="center" wrapText="1"/>
      <protection locked="0"/>
    </xf>
    <xf numFmtId="0" fontId="8" fillId="3" borderId="23" xfId="0" applyFont="1" applyFill="1" applyBorder="1" applyAlignment="1" applyProtection="1">
      <alignment horizontal="center" vertical="center" wrapText="1"/>
      <protection locked="0"/>
    </xf>
    <xf numFmtId="0" fontId="8" fillId="3" borderId="44" xfId="0" applyFont="1" applyFill="1" applyBorder="1" applyAlignment="1" applyProtection="1">
      <alignment horizontal="center" vertical="center" wrapText="1"/>
      <protection locked="0"/>
    </xf>
    <xf numFmtId="0" fontId="8" fillId="3" borderId="37" xfId="0" applyFont="1" applyFill="1" applyBorder="1" applyAlignment="1" applyProtection="1">
      <alignment horizontal="center" vertical="center" wrapText="1"/>
      <protection locked="0"/>
    </xf>
    <xf numFmtId="0" fontId="8" fillId="3" borderId="43" xfId="0" applyFont="1" applyFill="1" applyBorder="1" applyAlignment="1" applyProtection="1">
      <alignment horizontal="center" vertical="center" wrapText="1"/>
      <protection locked="0"/>
    </xf>
    <xf numFmtId="165" fontId="22" fillId="0" borderId="38" xfId="1" applyNumberFormat="1" applyFont="1" applyBorder="1" applyAlignment="1" applyProtection="1">
      <alignment horizontal="center" vertical="center" wrapText="1"/>
      <protection locked="0"/>
    </xf>
    <xf numFmtId="165" fontId="22" fillId="0" borderId="39" xfId="1" applyNumberFormat="1" applyFont="1" applyBorder="1" applyAlignment="1" applyProtection="1">
      <alignment horizontal="center" vertical="center" wrapText="1"/>
      <protection locked="0"/>
    </xf>
    <xf numFmtId="165" fontId="22" fillId="0" borderId="12" xfId="1" applyNumberFormat="1" applyFont="1" applyBorder="1" applyAlignment="1" applyProtection="1">
      <alignment horizontal="center" vertical="center" wrapText="1"/>
      <protection locked="0"/>
    </xf>
    <xf numFmtId="0" fontId="22" fillId="0" borderId="38" xfId="0" applyFont="1" applyBorder="1" applyAlignment="1" applyProtection="1">
      <alignment horizontal="center" vertical="center" wrapText="1"/>
      <protection locked="0"/>
    </xf>
    <xf numFmtId="0" fontId="22" fillId="0" borderId="39" xfId="0" applyFont="1" applyBorder="1" applyAlignment="1" applyProtection="1">
      <alignment horizontal="center" vertical="center" wrapText="1"/>
      <protection locked="0"/>
    </xf>
    <xf numFmtId="0" fontId="22" fillId="0" borderId="12" xfId="0" applyFont="1" applyBorder="1" applyAlignment="1" applyProtection="1">
      <alignment horizontal="center" vertical="center" wrapText="1"/>
      <protection locked="0"/>
    </xf>
    <xf numFmtId="0" fontId="8" fillId="3" borderId="22" xfId="0" applyFont="1" applyFill="1" applyBorder="1" applyAlignment="1" applyProtection="1">
      <alignment horizontal="center" vertical="center" wrapText="1"/>
      <protection locked="0"/>
    </xf>
    <xf numFmtId="0" fontId="8" fillId="3" borderId="45" xfId="0" applyFont="1" applyFill="1" applyBorder="1" applyAlignment="1" applyProtection="1">
      <alignment horizontal="center" vertical="center" wrapText="1"/>
      <protection locked="0"/>
    </xf>
    <xf numFmtId="0" fontId="24" fillId="3" borderId="0" xfId="0" applyFont="1" applyFill="1" applyAlignment="1" applyProtection="1">
      <alignment horizontal="center"/>
      <protection locked="0"/>
    </xf>
    <xf numFmtId="0" fontId="18" fillId="8" borderId="48" xfId="0" applyFont="1" applyFill="1" applyBorder="1" applyAlignment="1" applyProtection="1">
      <alignment horizontal="center" vertical="center"/>
      <protection locked="0"/>
    </xf>
    <xf numFmtId="0" fontId="18" fillId="8" borderId="35" xfId="0" applyFont="1" applyFill="1" applyBorder="1" applyAlignment="1" applyProtection="1">
      <alignment horizontal="center" vertical="center"/>
      <protection locked="0"/>
    </xf>
    <xf numFmtId="0" fontId="18" fillId="8" borderId="49" xfId="0" applyFont="1" applyFill="1" applyBorder="1" applyAlignment="1" applyProtection="1">
      <alignment horizontal="center" vertical="center"/>
      <protection locked="0"/>
    </xf>
    <xf numFmtId="0" fontId="22" fillId="0" borderId="50" xfId="0" applyFont="1" applyBorder="1" applyAlignment="1" applyProtection="1">
      <alignment horizontal="center" vertical="center" wrapText="1"/>
      <protection locked="0"/>
    </xf>
    <xf numFmtId="0" fontId="18" fillId="3" borderId="40" xfId="0" applyFont="1" applyFill="1" applyBorder="1" applyAlignment="1" applyProtection="1">
      <alignment horizontal="justify" vertical="center" wrapText="1"/>
      <protection locked="0"/>
    </xf>
    <xf numFmtId="0" fontId="18" fillId="3" borderId="6" xfId="0" applyFont="1" applyFill="1" applyBorder="1" applyAlignment="1" applyProtection="1">
      <alignment horizontal="justify" vertical="center" wrapText="1"/>
      <protection locked="0"/>
    </xf>
    <xf numFmtId="0" fontId="18" fillId="3" borderId="41" xfId="0" applyFont="1" applyFill="1" applyBorder="1" applyAlignment="1" applyProtection="1">
      <alignment horizontal="justify" vertical="center" wrapText="1"/>
      <protection locked="0"/>
    </xf>
    <xf numFmtId="0" fontId="18" fillId="3" borderId="36" xfId="0" applyFont="1" applyFill="1" applyBorder="1" applyAlignment="1" applyProtection="1">
      <alignment horizontal="justify" vertical="center" wrapText="1"/>
      <protection locked="0"/>
    </xf>
    <xf numFmtId="0" fontId="18" fillId="3" borderId="0" xfId="0" applyFont="1" applyFill="1" applyAlignment="1" applyProtection="1">
      <alignment horizontal="justify" vertical="center" wrapText="1"/>
      <protection locked="0"/>
    </xf>
    <xf numFmtId="0" fontId="18" fillId="3" borderId="42" xfId="0" applyFont="1" applyFill="1" applyBorder="1" applyAlignment="1" applyProtection="1">
      <alignment horizontal="justify" vertical="center" wrapText="1"/>
      <protection locked="0"/>
    </xf>
    <xf numFmtId="0" fontId="18" fillId="3" borderId="37" xfId="0" applyFont="1" applyFill="1" applyBorder="1" applyAlignment="1" applyProtection="1">
      <alignment horizontal="justify" vertical="center" wrapText="1"/>
      <protection locked="0"/>
    </xf>
    <xf numFmtId="0" fontId="18" fillId="3" borderId="3" xfId="0" applyFont="1" applyFill="1" applyBorder="1" applyAlignment="1" applyProtection="1">
      <alignment horizontal="justify" vertical="center" wrapText="1"/>
      <protection locked="0"/>
    </xf>
    <xf numFmtId="0" fontId="18" fillId="3" borderId="43" xfId="0" applyFont="1" applyFill="1" applyBorder="1" applyAlignment="1" applyProtection="1">
      <alignment horizontal="justify" vertical="center" wrapText="1"/>
      <protection locked="0"/>
    </xf>
    <xf numFmtId="0" fontId="18" fillId="3" borderId="51" xfId="0" applyFont="1" applyFill="1" applyBorder="1" applyAlignment="1" applyProtection="1">
      <alignment horizontal="justify" vertical="center" wrapText="1"/>
      <protection locked="0"/>
    </xf>
    <xf numFmtId="0" fontId="18" fillId="3" borderId="46" xfId="0" applyFont="1" applyFill="1" applyBorder="1" applyAlignment="1" applyProtection="1">
      <alignment horizontal="justify" vertical="center" wrapText="1"/>
      <protection locked="0"/>
    </xf>
    <xf numFmtId="0" fontId="18" fillId="3" borderId="52" xfId="0" applyFont="1" applyFill="1" applyBorder="1" applyAlignment="1" applyProtection="1">
      <alignment horizontal="justify" vertical="center" wrapText="1"/>
      <protection locked="0"/>
    </xf>
    <xf numFmtId="0" fontId="22" fillId="0" borderId="8" xfId="1" applyNumberFormat="1" applyFont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11" fillId="8" borderId="48" xfId="0" applyFont="1" applyFill="1" applyBorder="1" applyAlignment="1" applyProtection="1">
      <alignment horizontal="center" vertical="center" wrapText="1"/>
      <protection locked="0"/>
    </xf>
    <xf numFmtId="0" fontId="11" fillId="8" borderId="35" xfId="0" applyFont="1" applyFill="1" applyBorder="1" applyAlignment="1" applyProtection="1">
      <alignment horizontal="center" vertical="center" wrapText="1"/>
      <protection locked="0"/>
    </xf>
    <xf numFmtId="0" fontId="0" fillId="3" borderId="46" xfId="0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47" xfId="0" applyFill="1" applyBorder="1" applyAlignment="1" applyProtection="1">
      <alignment horizontal="center"/>
      <protection locked="0"/>
    </xf>
    <xf numFmtId="43" fontId="22" fillId="0" borderId="5" xfId="1" applyFont="1" applyBorder="1" applyAlignment="1" applyProtection="1">
      <alignment horizontal="center" vertical="center" wrapText="1"/>
      <protection locked="0"/>
    </xf>
    <xf numFmtId="0" fontId="18" fillId="3" borderId="51" xfId="0" applyFont="1" applyFill="1" applyBorder="1" applyAlignment="1" applyProtection="1">
      <alignment horizontal="left" vertical="center" wrapText="1"/>
      <protection locked="0"/>
    </xf>
    <xf numFmtId="0" fontId="18" fillId="3" borderId="46" xfId="0" applyFont="1" applyFill="1" applyBorder="1" applyAlignment="1" applyProtection="1">
      <alignment horizontal="left" vertical="center" wrapText="1"/>
      <protection locked="0"/>
    </xf>
    <xf numFmtId="0" fontId="18" fillId="3" borderId="52" xfId="0" applyFont="1" applyFill="1" applyBorder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left"/>
      <protection locked="0"/>
    </xf>
    <xf numFmtId="0" fontId="7" fillId="3" borderId="53" xfId="0" applyFont="1" applyFill="1" applyBorder="1" applyAlignment="1" applyProtection="1">
      <alignment horizontal="left"/>
      <protection locked="0"/>
    </xf>
    <xf numFmtId="0" fontId="7" fillId="3" borderId="35" xfId="0" applyFont="1" applyFill="1" applyBorder="1" applyAlignment="1" applyProtection="1">
      <alignment horizontal="left"/>
      <protection locked="0"/>
    </xf>
    <xf numFmtId="0" fontId="7" fillId="3" borderId="49" xfId="0" applyFont="1" applyFill="1" applyBorder="1" applyAlignment="1" applyProtection="1">
      <alignment horizontal="left"/>
      <protection locked="0"/>
    </xf>
    <xf numFmtId="0" fontId="25" fillId="3" borderId="40" xfId="0" applyFont="1" applyFill="1" applyBorder="1" applyAlignment="1" applyProtection="1">
      <alignment horizontal="center"/>
      <protection locked="0"/>
    </xf>
    <xf numFmtId="0" fontId="25" fillId="3" borderId="6" xfId="0" applyFont="1" applyFill="1" applyBorder="1" applyAlignment="1" applyProtection="1">
      <alignment horizontal="center"/>
      <protection locked="0"/>
    </xf>
    <xf numFmtId="0" fontId="25" fillId="3" borderId="41" xfId="0" applyFont="1" applyFill="1" applyBorder="1" applyAlignment="1" applyProtection="1">
      <alignment horizontal="center"/>
      <protection locked="0"/>
    </xf>
    <xf numFmtId="0" fontId="25" fillId="3" borderId="36" xfId="0" applyFont="1" applyFill="1" applyBorder="1" applyAlignment="1" applyProtection="1">
      <alignment horizontal="center"/>
      <protection locked="0"/>
    </xf>
    <xf numFmtId="0" fontId="25" fillId="3" borderId="0" xfId="0" applyFont="1" applyFill="1" applyAlignment="1" applyProtection="1">
      <alignment horizontal="center"/>
      <protection locked="0"/>
    </xf>
    <xf numFmtId="0" fontId="25" fillId="3" borderId="42" xfId="0" applyFont="1" applyFill="1" applyBorder="1" applyAlignment="1" applyProtection="1">
      <alignment horizontal="center"/>
      <protection locked="0"/>
    </xf>
    <xf numFmtId="0" fontId="25" fillId="3" borderId="37" xfId="0" applyFont="1" applyFill="1" applyBorder="1" applyAlignment="1" applyProtection="1">
      <alignment horizontal="center"/>
      <protection locked="0"/>
    </xf>
    <xf numFmtId="0" fontId="25" fillId="3" borderId="3" xfId="0" applyFont="1" applyFill="1" applyBorder="1" applyAlignment="1" applyProtection="1">
      <alignment horizontal="center"/>
      <protection locked="0"/>
    </xf>
    <xf numFmtId="0" fontId="25" fillId="3" borderId="43" xfId="0" applyFont="1" applyFill="1" applyBorder="1" applyAlignment="1" applyProtection="1">
      <alignment horizontal="center"/>
      <protection locked="0"/>
    </xf>
    <xf numFmtId="14" fontId="14" fillId="3" borderId="17" xfId="0" applyNumberFormat="1" applyFont="1" applyFill="1" applyBorder="1" applyAlignment="1" applyProtection="1">
      <alignment horizontal="left"/>
      <protection locked="0"/>
    </xf>
    <xf numFmtId="14" fontId="14" fillId="3" borderId="4" xfId="0" applyNumberFormat="1" applyFont="1" applyFill="1" applyBorder="1" applyAlignment="1" applyProtection="1">
      <alignment horizontal="left"/>
      <protection locked="0"/>
    </xf>
    <xf numFmtId="14" fontId="14" fillId="3" borderId="27" xfId="0" applyNumberFormat="1" applyFont="1" applyFill="1" applyBorder="1" applyAlignment="1" applyProtection="1">
      <alignment horizontal="left"/>
      <protection locked="0"/>
    </xf>
    <xf numFmtId="0" fontId="14" fillId="3" borderId="19" xfId="0" applyFont="1" applyFill="1" applyBorder="1" applyAlignment="1" applyProtection="1">
      <alignment horizontal="left"/>
      <protection locked="0"/>
    </xf>
    <xf numFmtId="0" fontId="14" fillId="3" borderId="1" xfId="0" applyFont="1" applyFill="1" applyBorder="1" applyAlignment="1" applyProtection="1">
      <alignment horizontal="left"/>
      <protection locked="0"/>
    </xf>
    <xf numFmtId="0" fontId="14" fillId="3" borderId="7" xfId="0" applyFont="1" applyFill="1" applyBorder="1" applyAlignment="1" applyProtection="1">
      <alignment horizontal="left"/>
      <protection locked="0"/>
    </xf>
    <xf numFmtId="0" fontId="14" fillId="3" borderId="21" xfId="0" applyFont="1" applyFill="1" applyBorder="1" applyAlignment="1" applyProtection="1">
      <alignment horizontal="left"/>
      <protection locked="0"/>
    </xf>
    <xf numFmtId="0" fontId="14" fillId="3" borderId="5" xfId="0" applyFont="1" applyFill="1" applyBorder="1" applyAlignment="1" applyProtection="1">
      <alignment horizontal="left"/>
      <protection locked="0"/>
    </xf>
    <xf numFmtId="0" fontId="14" fillId="3" borderId="29" xfId="0" applyFont="1" applyFill="1" applyBorder="1" applyAlignment="1" applyProtection="1">
      <alignment horizontal="left"/>
      <protection locked="0"/>
    </xf>
    <xf numFmtId="165" fontId="22" fillId="0" borderId="38" xfId="1" applyNumberFormat="1" applyFont="1" applyBorder="1" applyAlignment="1" applyProtection="1">
      <alignment vertical="center" wrapText="1"/>
      <protection locked="0"/>
    </xf>
    <xf numFmtId="165" fontId="22" fillId="0" borderId="39" xfId="1" applyNumberFormat="1" applyFont="1" applyBorder="1" applyAlignment="1" applyProtection="1">
      <alignment vertical="center" wrapText="1"/>
      <protection locked="0"/>
    </xf>
    <xf numFmtId="165" fontId="22" fillId="0" borderId="12" xfId="1" applyNumberFormat="1" applyFont="1" applyBorder="1" applyAlignment="1" applyProtection="1">
      <alignment vertical="center" wrapText="1"/>
      <protection locked="0"/>
    </xf>
    <xf numFmtId="0" fontId="1" fillId="10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horizontal="center" vertical="center" wrapText="1"/>
      <protection locked="0"/>
    </xf>
    <xf numFmtId="0" fontId="10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horizontal="center" vertical="center" textRotation="90" wrapText="1"/>
      <protection locked="0"/>
    </xf>
    <xf numFmtId="0" fontId="10" fillId="8" borderId="1" xfId="0" applyFont="1" applyFill="1" applyBorder="1" applyAlignment="1" applyProtection="1">
      <alignment horizontal="center" vertical="center" textRotation="90" wrapText="1"/>
      <protection locked="0"/>
    </xf>
    <xf numFmtId="0" fontId="26" fillId="2" borderId="40" xfId="0" applyFont="1" applyFill="1" applyBorder="1" applyAlignment="1" applyProtection="1">
      <alignment horizontal="center" vertical="center" wrapText="1"/>
      <protection locked="0"/>
    </xf>
    <xf numFmtId="0" fontId="26" fillId="2" borderId="41" xfId="0" applyFont="1" applyFill="1" applyBorder="1" applyAlignment="1" applyProtection="1">
      <alignment horizontal="center" vertical="center" wrapText="1"/>
      <protection locked="0"/>
    </xf>
    <xf numFmtId="0" fontId="26" fillId="2" borderId="36" xfId="0" applyFont="1" applyFill="1" applyBorder="1" applyAlignment="1" applyProtection="1">
      <alignment horizontal="center" vertical="center" wrapText="1"/>
      <protection locked="0"/>
    </xf>
    <xf numFmtId="0" fontId="26" fillId="2" borderId="42" xfId="0" applyFont="1" applyFill="1" applyBorder="1" applyAlignment="1" applyProtection="1">
      <alignment horizontal="center" vertical="center" wrapText="1"/>
      <protection locked="0"/>
    </xf>
    <xf numFmtId="0" fontId="26" fillId="2" borderId="37" xfId="0" applyFont="1" applyFill="1" applyBorder="1" applyAlignment="1" applyProtection="1">
      <alignment horizontal="center" vertical="center" wrapText="1"/>
      <protection locked="0"/>
    </xf>
    <xf numFmtId="0" fontId="26" fillId="2" borderId="43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7" fillId="7" borderId="47" xfId="0" applyFont="1" applyFill="1" applyBorder="1" applyAlignment="1" applyProtection="1">
      <alignment horizontal="center" textRotation="90"/>
      <protection locked="0"/>
    </xf>
    <xf numFmtId="14" fontId="10" fillId="2" borderId="0" xfId="0" applyNumberFormat="1" applyFont="1" applyFill="1" applyAlignment="1" applyProtection="1">
      <alignment horizontal="left" vertical="center"/>
      <protection locked="0"/>
    </xf>
    <xf numFmtId="14" fontId="10" fillId="2" borderId="0" xfId="0" applyNumberFormat="1" applyFont="1" applyFill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right" wrapText="1"/>
      <protection locked="0"/>
    </xf>
    <xf numFmtId="0" fontId="10" fillId="2" borderId="0" xfId="0" applyFont="1" applyFill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11" fillId="0" borderId="1" xfId="0" applyFont="1" applyBorder="1" applyAlignment="1" applyProtection="1">
      <alignment horizontal="right" vertical="center" wrapText="1"/>
      <protection locked="0"/>
    </xf>
    <xf numFmtId="0" fontId="27" fillId="0" borderId="1" xfId="0" applyFont="1" applyBorder="1" applyAlignment="1" applyProtection="1">
      <alignment vertical="center" wrapText="1"/>
      <protection locked="0"/>
    </xf>
    <xf numFmtId="0" fontId="15" fillId="4" borderId="0" xfId="0" applyFont="1" applyFill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top" wrapText="1"/>
      <protection locked="0"/>
    </xf>
    <xf numFmtId="0" fontId="11" fillId="0" borderId="25" xfId="0" applyFont="1" applyBorder="1" applyAlignment="1" applyProtection="1">
      <alignment horizontal="right" vertical="center" wrapText="1"/>
      <protection locked="0"/>
    </xf>
    <xf numFmtId="0" fontId="11" fillId="0" borderId="19" xfId="0" applyFont="1" applyBorder="1" applyAlignment="1" applyProtection="1">
      <alignment horizontal="right" vertical="center" wrapText="1"/>
      <protection locked="0"/>
    </xf>
    <xf numFmtId="0" fontId="27" fillId="0" borderId="25" xfId="0" applyFont="1" applyBorder="1" applyAlignment="1" applyProtection="1">
      <alignment horizontal="left" vertical="center" wrapText="1"/>
      <protection locked="0"/>
    </xf>
    <xf numFmtId="0" fontId="27" fillId="0" borderId="33" xfId="0" applyFont="1" applyBorder="1" applyAlignment="1" applyProtection="1">
      <alignment horizontal="left" vertical="center" wrapText="1"/>
      <protection locked="0"/>
    </xf>
    <xf numFmtId="0" fontId="27" fillId="0" borderId="19" xfId="0" applyFont="1" applyBorder="1" applyAlignment="1" applyProtection="1">
      <alignment horizontal="left" vertical="center" wrapText="1"/>
      <protection locked="0"/>
    </xf>
    <xf numFmtId="0" fontId="27" fillId="7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 wrapText="1" shrinkToFit="1"/>
      <protection locked="0"/>
    </xf>
    <xf numFmtId="0" fontId="12" fillId="0" borderId="0" xfId="0" applyFont="1" applyAlignment="1">
      <alignment horizontal="left" vertical="center" wrapText="1" shrinkToFit="1"/>
    </xf>
    <xf numFmtId="166" fontId="12" fillId="0" borderId="0" xfId="0" applyNumberFormat="1" applyFont="1" applyAlignment="1">
      <alignment horizontal="left" vertical="center" wrapText="1" shrinkToFit="1"/>
    </xf>
    <xf numFmtId="0" fontId="11" fillId="0" borderId="0" xfId="0" applyFont="1" applyAlignment="1" applyProtection="1">
      <alignment horizontal="right" vertical="center" wrapText="1" shrinkToFi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9" fillId="3" borderId="0" xfId="0" applyFont="1" applyFill="1" applyAlignment="1" applyProtection="1">
      <protection locked="0"/>
    </xf>
  </cellXfs>
  <cellStyles count="3">
    <cellStyle name="Millares" xfId="1" builtinId="3"/>
    <cellStyle name="Moneda" xfId="2" builtinId="4"/>
    <cellStyle name="Normal" xfId="0" builtinId="0"/>
  </cellStyles>
  <dxfs count="10">
    <dxf>
      <fill>
        <patternFill>
          <bgColor rgb="FF00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FF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161925</xdr:colOff>
      <xdr:row>0</xdr:row>
      <xdr:rowOff>266700</xdr:rowOff>
    </xdr:from>
    <xdr:to>
      <xdr:col>31</xdr:col>
      <xdr:colOff>352425</xdr:colOff>
      <xdr:row>6</xdr:row>
      <xdr:rowOff>47625</xdr:rowOff>
    </xdr:to>
    <xdr:pic>
      <xdr:nvPicPr>
        <xdr:cNvPr id="1603" name="Imagen 1" descr="Interfaz de usuario gráfica, Texto, Aplicación&#10;&#10;Descripción generada automáticamente">
          <a:extLst>
            <a:ext uri="{FF2B5EF4-FFF2-40B4-BE49-F238E27FC236}">
              <a16:creationId xmlns:a16="http://schemas.microsoft.com/office/drawing/2014/main" id="{926E9CFE-D4A9-FDF2-A26B-A370C0AD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7" r="64326" b="83421"/>
        <a:stretch>
          <a:fillRect/>
        </a:stretch>
      </xdr:blipFill>
      <xdr:spPr bwMode="auto">
        <a:xfrm>
          <a:off x="15249525" y="266700"/>
          <a:ext cx="23717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295275</xdr:colOff>
      <xdr:row>1</xdr:row>
      <xdr:rowOff>152400</xdr:rowOff>
    </xdr:from>
    <xdr:to>
      <xdr:col>12</xdr:col>
      <xdr:colOff>600075</xdr:colOff>
      <xdr:row>4</xdr:row>
      <xdr:rowOff>180975</xdr:rowOff>
    </xdr:to>
    <xdr:pic>
      <xdr:nvPicPr>
        <xdr:cNvPr id="2603" name="Imagen 1" descr="Interfaz de usuario gráfica, Texto, Aplicación&#10;&#10;Descripción generada automáticamente">
          <a:extLst>
            <a:ext uri="{FF2B5EF4-FFF2-40B4-BE49-F238E27FC236}">
              <a16:creationId xmlns:a16="http://schemas.microsoft.com/office/drawing/2014/main" id="{51D5C462-BF69-4882-9136-DC6D9C2C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7" r="64326" b="83421"/>
        <a:stretch>
          <a:fillRect/>
        </a:stretch>
      </xdr:blipFill>
      <xdr:spPr bwMode="auto">
        <a:xfrm>
          <a:off x="8658225" y="342900"/>
          <a:ext cx="18573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0</xdr:row>
      <xdr:rowOff>47625</xdr:rowOff>
    </xdr:from>
    <xdr:to>
      <xdr:col>13</xdr:col>
      <xdr:colOff>796579</xdr:colOff>
      <xdr:row>6</xdr:row>
      <xdr:rowOff>95285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9561F2F9-C17E-9E07-F7FF-7607709CAE5B}"/>
            </a:ext>
          </a:extLst>
        </xdr:cNvPr>
        <xdr:cNvSpPr/>
      </xdr:nvSpPr>
      <xdr:spPr>
        <a:xfrm>
          <a:off x="9572625" y="47625"/>
          <a:ext cx="2730154" cy="140973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10</xdr:col>
      <xdr:colOff>104776</xdr:colOff>
      <xdr:row>4</xdr:row>
      <xdr:rowOff>96838</xdr:rowOff>
    </xdr:from>
    <xdr:to>
      <xdr:col>13</xdr:col>
      <xdr:colOff>615686</xdr:colOff>
      <xdr:row>7</xdr:row>
      <xdr:rowOff>59748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622252AD-1DEB-3396-016A-5A6090448B0E}"/>
            </a:ext>
          </a:extLst>
        </xdr:cNvPr>
        <xdr:cNvSpPr/>
      </xdr:nvSpPr>
      <xdr:spPr>
        <a:xfrm>
          <a:off x="7439026" y="937636"/>
          <a:ext cx="2601191" cy="4564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600">
              <a:solidFill>
                <a:sysClr val="windowText" lastClr="000000"/>
              </a:solidFill>
              <a:latin typeface="+mn-lt"/>
              <a:cs typeface="Aharoni" panose="02010803020104030203" pitchFamily="2" charset="-79"/>
            </a:rPr>
            <a:t>LA</a:t>
          </a:r>
          <a:r>
            <a:rPr lang="es-MX" sz="600" baseline="0">
              <a:solidFill>
                <a:sysClr val="windowText" lastClr="000000"/>
              </a:solidFill>
              <a:latin typeface="+mn-lt"/>
              <a:cs typeface="Aharoni" panose="02010803020104030203" pitchFamily="2" charset="-79"/>
            </a:rPr>
            <a:t> FALTA DE FOLIO IMPLICA QUE NO SE A INCIADO EL PROCEDIMEINTO DE COMPRA POR LA CARENCIA O CORRECION DE ALGUNO DE LOS DATOS O REQUISITOS DE LA PRESENTE.</a:t>
          </a:r>
        </a:p>
      </xdr:txBody>
    </xdr:sp>
    <xdr:clientData/>
  </xdr:twoCellAnchor>
  <xdr:twoCellAnchor>
    <xdr:from>
      <xdr:col>10</xdr:col>
      <xdr:colOff>123825</xdr:colOff>
      <xdr:row>0</xdr:row>
      <xdr:rowOff>47625</xdr:rowOff>
    </xdr:from>
    <xdr:to>
      <xdr:col>14</xdr:col>
      <xdr:colOff>0</xdr:colOff>
      <xdr:row>1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BE3C540-0F52-2251-E8F0-672EB0533257}"/>
            </a:ext>
          </a:extLst>
        </xdr:cNvPr>
        <xdr:cNvSpPr/>
      </xdr:nvSpPr>
      <xdr:spPr>
        <a:xfrm>
          <a:off x="9591675" y="47625"/>
          <a:ext cx="3162300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FOLIO RECEPCIÓN</a:t>
          </a:r>
          <a:r>
            <a:rPr lang="es-MX" sz="1100" baseline="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ADQUISICIONES</a:t>
          </a:r>
          <a:r>
            <a:rPr lang="es-MX" sz="1100">
              <a:solidFill>
                <a:sysClr val="windowText" lastClr="000000"/>
              </a:solidFill>
              <a:latin typeface="Aharoni" panose="02010803020104030203" pitchFamily="2" charset="-79"/>
              <a:cs typeface="Aharoni" panose="02010803020104030203" pitchFamily="2" charset="-79"/>
            </a:rPr>
            <a:t> </a:t>
          </a:r>
        </a:p>
      </xdr:txBody>
    </xdr:sp>
    <xdr:clientData/>
  </xdr:twoCellAnchor>
  <xdr:twoCellAnchor>
    <xdr:from>
      <xdr:col>8</xdr:col>
      <xdr:colOff>57150</xdr:colOff>
      <xdr:row>35</xdr:row>
      <xdr:rowOff>19049</xdr:rowOff>
    </xdr:from>
    <xdr:to>
      <xdr:col>11</xdr:col>
      <xdr:colOff>866</xdr:colOff>
      <xdr:row>41</xdr:row>
      <xdr:rowOff>846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46BEF04A-3BF3-236E-C03D-948F9CA50ABA}"/>
            </a:ext>
          </a:extLst>
        </xdr:cNvPr>
        <xdr:cNvSpPr/>
      </xdr:nvSpPr>
      <xdr:spPr>
        <a:xfrm>
          <a:off x="5685559" y="4816185"/>
          <a:ext cx="2229716" cy="17041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lang="es-MX" sz="800">
              <a:solidFill>
                <a:sysClr val="windowText" lastClr="000000"/>
              </a:solidFill>
            </a:rPr>
            <a:t>IMPORTE DEL PRESUPUESTO QUE CUBRE LA REQUISICION</a:t>
          </a:r>
          <a:r>
            <a:rPr lang="es-MX" sz="800" baseline="0">
              <a:solidFill>
                <a:sysClr val="windowText" lastClr="000000"/>
              </a:solidFill>
            </a:rPr>
            <a:t>:_____________________________________________________</a:t>
          </a:r>
        </a:p>
        <a:p>
          <a:pPr algn="l">
            <a:lnSpc>
              <a:spcPts val="800"/>
            </a:lnSpc>
          </a:pPr>
          <a:endParaRPr lang="es-MX" sz="700" baseline="0">
            <a:solidFill>
              <a:sysClr val="windowText" lastClr="000000"/>
            </a:solidFill>
          </a:endParaRPr>
        </a:p>
        <a:p>
          <a:pPr algn="l">
            <a:lnSpc>
              <a:spcPts val="800"/>
            </a:lnSpc>
          </a:pPr>
          <a:endParaRPr lang="es-MX" sz="700" baseline="0">
            <a:solidFill>
              <a:sysClr val="windowText" lastClr="000000"/>
            </a:solidFill>
          </a:endParaRPr>
        </a:p>
        <a:p>
          <a:pPr algn="l"/>
          <a:r>
            <a:rPr lang="es-MX" sz="900" baseline="0">
              <a:solidFill>
                <a:sysClr val="windowText" lastClr="000000"/>
              </a:solidFill>
            </a:rPr>
            <a:t>PERIODO DE CALENDARIZACION</a:t>
          </a:r>
          <a:r>
            <a:rPr lang="es-MX" sz="800" baseline="0">
              <a:solidFill>
                <a:sysClr val="windowText" lastClr="000000"/>
              </a:solidFill>
            </a:rPr>
            <a:t>:____________________________________________</a:t>
          </a:r>
        </a:p>
        <a:p>
          <a:pPr algn="l">
            <a:lnSpc>
              <a:spcPts val="900"/>
            </a:lnSpc>
          </a:pPr>
          <a:endParaRPr lang="es-MX" sz="800" baseline="0">
            <a:solidFill>
              <a:sysClr val="windowText" lastClr="000000"/>
            </a:solidFill>
          </a:endParaRPr>
        </a:p>
        <a:p>
          <a:pPr algn="l">
            <a:lnSpc>
              <a:spcPts val="800"/>
            </a:lnSpc>
          </a:pPr>
          <a:r>
            <a:rPr lang="es-MX" sz="800" baseline="0">
              <a:solidFill>
                <a:sysClr val="windowText" lastClr="000000"/>
              </a:solidFill>
            </a:rPr>
            <a:t>FECHA VALIDACION PRESUPUESTAL:__________________________________________________</a:t>
          </a:r>
          <a:endParaRPr lang="es-MX" sz="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85725</xdr:colOff>
      <xdr:row>0</xdr:row>
      <xdr:rowOff>28575</xdr:rowOff>
    </xdr:from>
    <xdr:to>
      <xdr:col>2</xdr:col>
      <xdr:colOff>609600</xdr:colOff>
      <xdr:row>2</xdr:row>
      <xdr:rowOff>38100</xdr:rowOff>
    </xdr:to>
    <xdr:pic>
      <xdr:nvPicPr>
        <xdr:cNvPr id="9781" name="Imagen 1" descr="Interfaz de usuario gráfica, Texto, Aplicación&#10;&#10;Descripción generada automáticamente">
          <a:extLst>
            <a:ext uri="{FF2B5EF4-FFF2-40B4-BE49-F238E27FC236}">
              <a16:creationId xmlns:a16="http://schemas.microsoft.com/office/drawing/2014/main" id="{A9E0532B-9904-1A41-B478-D5BB27CB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7" r="64326" b="83421"/>
        <a:stretch>
          <a:fillRect/>
        </a:stretch>
      </xdr:blipFill>
      <xdr:spPr bwMode="auto">
        <a:xfrm>
          <a:off x="209550" y="28575"/>
          <a:ext cx="1295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B9D2-D5E9-4EEE-B1DC-4DB454586807}">
  <dimension ref="A1:AM58"/>
  <sheetViews>
    <sheetView tabSelected="1" zoomScaleNormal="100" workbookViewId="0">
      <selection activeCell="D4" sqref="D4:I4"/>
    </sheetView>
  </sheetViews>
  <sheetFormatPr defaultColWidth="11.42578125" defaultRowHeight="15"/>
  <cols>
    <col min="1" max="1" width="4.5703125" style="1" customWidth="1"/>
    <col min="2" max="2" width="27.42578125" style="2" customWidth="1"/>
    <col min="3" max="3" width="18.42578125" style="2" customWidth="1"/>
    <col min="4" max="4" width="10" style="2" customWidth="1"/>
    <col min="5" max="5" width="5.140625" style="2" customWidth="1"/>
    <col min="6" max="6" width="15" style="2" customWidth="1"/>
    <col min="7" max="7" width="9.42578125" style="2" customWidth="1"/>
    <col min="8" max="11" width="11.42578125" style="2"/>
    <col min="12" max="12" width="11.85546875" style="132" customWidth="1"/>
    <col min="13" max="13" width="11.85546875" style="2" customWidth="1"/>
    <col min="14" max="19" width="11.85546875" style="2" hidden="1" customWidth="1"/>
    <col min="20" max="20" width="13.42578125" style="2" hidden="1" customWidth="1"/>
    <col min="21" max="21" width="10" style="2" customWidth="1"/>
    <col min="22" max="22" width="8.5703125" style="2" customWidth="1"/>
    <col min="23" max="23" width="13" style="2" customWidth="1"/>
    <col min="24" max="24" width="11" style="2" customWidth="1"/>
    <col min="25" max="25" width="13" style="2" customWidth="1"/>
    <col min="26" max="26" width="11.28515625" style="2" customWidth="1"/>
    <col min="27" max="27" width="6.7109375" style="2" customWidth="1"/>
    <col min="28" max="29" width="8.42578125" style="2" customWidth="1"/>
    <col min="30" max="30" width="2.42578125" style="2" customWidth="1"/>
    <col min="31" max="31" width="6.7109375" style="2" customWidth="1"/>
    <col min="32" max="32" width="6.28515625" style="2" customWidth="1"/>
    <col min="33" max="34" width="11.42578125" style="2"/>
    <col min="35" max="35" width="12.5703125" style="2" bestFit="1" customWidth="1"/>
    <col min="36" max="36" width="15.28515625" style="2" customWidth="1"/>
    <col min="37" max="37" width="5.85546875" style="2" customWidth="1"/>
    <col min="38" max="16384" width="11.42578125" style="2"/>
  </cols>
  <sheetData>
    <row r="1" spans="1:39" ht="24" thickBot="1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</row>
    <row r="2" spans="1:39" ht="15.75" thickBot="1">
      <c r="B2" s="1"/>
      <c r="C2" s="1"/>
      <c r="D2" s="1"/>
      <c r="E2" s="1"/>
      <c r="F2" s="1"/>
      <c r="G2" s="1"/>
      <c r="H2" s="1"/>
      <c r="I2" s="1"/>
      <c r="J2" s="1"/>
      <c r="K2" s="1"/>
      <c r="L2" s="130"/>
      <c r="M2" s="1"/>
      <c r="N2" s="1"/>
      <c r="O2" s="1"/>
      <c r="P2" s="1"/>
      <c r="Q2" s="1"/>
      <c r="R2" s="1"/>
      <c r="S2" s="1"/>
      <c r="T2" s="1"/>
      <c r="U2" s="1"/>
      <c r="V2" s="1"/>
      <c r="W2" s="211" t="s">
        <v>1</v>
      </c>
      <c r="X2" s="212"/>
      <c r="Y2" s="212"/>
      <c r="Z2" s="213"/>
      <c r="AA2" s="1"/>
      <c r="AB2" s="1"/>
      <c r="AC2" s="1"/>
      <c r="AD2" s="1"/>
      <c r="AE2" s="1"/>
      <c r="AF2" s="1"/>
    </row>
    <row r="3" spans="1:39">
      <c r="B3" s="138" t="s">
        <v>2</v>
      </c>
      <c r="C3" s="146" t="s">
        <v>3</v>
      </c>
      <c r="D3" s="220"/>
      <c r="E3" s="221"/>
      <c r="F3" s="221"/>
      <c r="G3" s="221"/>
      <c r="H3" s="221"/>
      <c r="I3" s="222"/>
      <c r="J3" s="1"/>
      <c r="K3" s="1"/>
      <c r="L3" s="130"/>
      <c r="M3" s="1"/>
      <c r="N3" s="1"/>
      <c r="O3" s="1"/>
      <c r="P3" s="1"/>
      <c r="Q3" s="1"/>
      <c r="R3" s="1"/>
      <c r="S3" s="1"/>
      <c r="T3" s="1"/>
      <c r="U3" s="1"/>
      <c r="V3" s="1"/>
      <c r="W3" s="214"/>
      <c r="X3" s="215"/>
      <c r="Y3" s="215"/>
      <c r="Z3" s="216"/>
      <c r="AA3" s="1"/>
      <c r="AB3" s="1"/>
      <c r="AC3" s="1"/>
      <c r="AD3" s="1"/>
      <c r="AE3" s="1"/>
      <c r="AF3" s="1"/>
    </row>
    <row r="4" spans="1:39" ht="15.75" thickBot="1">
      <c r="B4" s="139" t="s">
        <v>4</v>
      </c>
      <c r="C4" s="147"/>
      <c r="D4" s="223"/>
      <c r="E4" s="224"/>
      <c r="F4" s="224"/>
      <c r="G4" s="224"/>
      <c r="H4" s="224"/>
      <c r="I4" s="225"/>
      <c r="J4" s="1"/>
      <c r="K4" s="1"/>
      <c r="L4" s="130"/>
      <c r="M4" s="1"/>
      <c r="N4" s="1"/>
      <c r="O4" s="1"/>
      <c r="P4" s="1"/>
      <c r="Q4" s="1"/>
      <c r="R4" s="1"/>
      <c r="S4" s="1"/>
      <c r="T4" s="1"/>
      <c r="U4" s="1"/>
      <c r="V4" s="1"/>
      <c r="W4" s="217"/>
      <c r="X4" s="218"/>
      <c r="Y4" s="218"/>
      <c r="Z4" s="219"/>
      <c r="AA4" s="1"/>
      <c r="AB4" s="1"/>
      <c r="AC4" s="1"/>
      <c r="AD4" s="1"/>
      <c r="AE4" s="1"/>
      <c r="AF4" s="1"/>
    </row>
    <row r="5" spans="1:39" ht="15.75" thickBot="1">
      <c r="B5" s="140" t="s">
        <v>5</v>
      </c>
      <c r="C5" s="148"/>
      <c r="D5" s="226"/>
      <c r="E5" s="227"/>
      <c r="F5" s="227"/>
      <c r="G5" s="227"/>
      <c r="H5" s="227"/>
      <c r="I5" s="228"/>
      <c r="J5" s="1"/>
      <c r="K5" s="1"/>
      <c r="L5" s="130"/>
      <c r="M5" s="1"/>
      <c r="N5" s="1"/>
      <c r="O5" s="1"/>
      <c r="P5" s="1"/>
      <c r="Q5" s="1"/>
      <c r="R5" s="1"/>
      <c r="S5" s="1"/>
      <c r="T5" s="1"/>
      <c r="U5" s="1"/>
      <c r="V5" s="1"/>
      <c r="W5" s="84" t="s">
        <v>6</v>
      </c>
      <c r="X5" s="1"/>
      <c r="Y5" s="1"/>
      <c r="Z5" s="1"/>
      <c r="AA5" s="1"/>
      <c r="AB5" s="1"/>
      <c r="AC5" s="1"/>
      <c r="AD5" s="1"/>
      <c r="AE5" s="1"/>
      <c r="AF5" s="1"/>
    </row>
    <row r="6" spans="1:39" ht="8.25" customHeight="1" thickBot="1">
      <c r="B6" s="79"/>
      <c r="C6" s="79"/>
      <c r="D6" s="4"/>
      <c r="E6" s="4"/>
      <c r="G6" s="1"/>
      <c r="H6" s="1"/>
      <c r="I6" s="1"/>
      <c r="J6" s="1"/>
      <c r="K6" s="1"/>
      <c r="L6" s="13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9" ht="15.75" thickBot="1">
      <c r="B7" s="197" t="s">
        <v>7</v>
      </c>
      <c r="C7" s="197"/>
      <c r="D7" s="197"/>
      <c r="E7" s="197"/>
      <c r="F7" s="208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10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9" ht="15.75" thickBot="1">
      <c r="B8" s="3"/>
      <c r="C8" s="3"/>
      <c r="D8" s="1"/>
      <c r="E8" s="1"/>
      <c r="F8" s="1"/>
      <c r="G8" s="1"/>
      <c r="H8" s="1"/>
      <c r="I8" s="1"/>
      <c r="J8" s="1"/>
      <c r="K8" s="1"/>
      <c r="L8" s="130"/>
      <c r="M8" s="200"/>
      <c r="N8" s="201"/>
      <c r="O8" s="201"/>
      <c r="P8" s="201"/>
      <c r="Q8" s="201"/>
      <c r="R8" s="201"/>
      <c r="S8" s="201"/>
      <c r="T8" s="202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9" s="4" customFormat="1" ht="63.75" customHeight="1" thickBot="1">
      <c r="A9" s="60" t="s">
        <v>8</v>
      </c>
      <c r="B9" s="73" t="s">
        <v>9</v>
      </c>
      <c r="C9" s="149" t="s">
        <v>10</v>
      </c>
      <c r="D9" s="198" t="s">
        <v>11</v>
      </c>
      <c r="E9" s="199"/>
      <c r="F9" s="74" t="s">
        <v>12</v>
      </c>
      <c r="G9" s="75" t="s">
        <v>13</v>
      </c>
      <c r="H9" s="75" t="s">
        <v>14</v>
      </c>
      <c r="I9" s="75" t="s">
        <v>15</v>
      </c>
      <c r="J9" s="75" t="s">
        <v>16</v>
      </c>
      <c r="K9" s="75" t="s">
        <v>17</v>
      </c>
      <c r="L9" s="95" t="s">
        <v>18</v>
      </c>
      <c r="M9" s="76" t="s">
        <v>19</v>
      </c>
      <c r="N9" s="77" t="s">
        <v>20</v>
      </c>
      <c r="O9" s="77" t="s">
        <v>21</v>
      </c>
      <c r="P9" s="77" t="s">
        <v>22</v>
      </c>
      <c r="Q9" s="77" t="s">
        <v>23</v>
      </c>
      <c r="R9" s="77" t="s">
        <v>24</v>
      </c>
      <c r="S9" s="77" t="s">
        <v>25</v>
      </c>
      <c r="T9" s="76" t="s">
        <v>26</v>
      </c>
      <c r="U9" s="75" t="s">
        <v>27</v>
      </c>
      <c r="V9" s="75" t="s">
        <v>28</v>
      </c>
      <c r="W9" s="75" t="s">
        <v>29</v>
      </c>
      <c r="X9" s="78" t="s">
        <v>30</v>
      </c>
      <c r="Y9" s="78" t="s">
        <v>31</v>
      </c>
      <c r="Z9" s="75" t="s">
        <v>32</v>
      </c>
      <c r="AA9" s="180" t="s">
        <v>33</v>
      </c>
      <c r="AB9" s="181"/>
      <c r="AC9" s="181"/>
      <c r="AD9" s="181"/>
      <c r="AE9" s="181"/>
      <c r="AF9" s="182"/>
    </row>
    <row r="10" spans="1:39">
      <c r="A10" s="61" t="str">
        <f>IF((B10&gt;1),"SI","NO")</f>
        <v>NO</v>
      </c>
      <c r="B10" s="109"/>
      <c r="C10" s="109"/>
      <c r="D10" s="177">
        <v>989898</v>
      </c>
      <c r="E10" s="178"/>
      <c r="F10" s="40" t="s">
        <v>34</v>
      </c>
      <c r="G10" s="114">
        <f>+U10</f>
        <v>9</v>
      </c>
      <c r="H10" s="32"/>
      <c r="I10" s="40" t="s">
        <v>35</v>
      </c>
      <c r="J10" s="40" t="s">
        <v>35</v>
      </c>
      <c r="K10" s="40" t="s">
        <v>35</v>
      </c>
      <c r="L10" s="133">
        <v>0</v>
      </c>
      <c r="M10" s="33"/>
      <c r="N10" s="33"/>
      <c r="O10" s="33"/>
      <c r="P10" s="33"/>
      <c r="Q10" s="33"/>
      <c r="R10" s="33"/>
      <c r="S10" s="33"/>
      <c r="T10" s="33"/>
      <c r="U10" s="229">
        <v>9</v>
      </c>
      <c r="V10" s="174"/>
      <c r="W10" s="174"/>
      <c r="X10" s="164">
        <f>D10</f>
        <v>989898</v>
      </c>
      <c r="Y10" s="164"/>
      <c r="Z10" s="152">
        <v>1</v>
      </c>
      <c r="AA10" s="184"/>
      <c r="AB10" s="185"/>
      <c r="AC10" s="185"/>
      <c r="AD10" s="185"/>
      <c r="AE10" s="185"/>
      <c r="AF10" s="186"/>
    </row>
    <row r="11" spans="1:39">
      <c r="A11" s="61" t="str">
        <f t="shared" ref="A11:A56" si="0">IF((B11&gt;1),"SI","NO")</f>
        <v>NO</v>
      </c>
      <c r="B11" s="110"/>
      <c r="C11" s="110"/>
      <c r="D11" s="167">
        <f>+D10</f>
        <v>989898</v>
      </c>
      <c r="E11" s="168"/>
      <c r="F11" s="72" t="s">
        <v>34</v>
      </c>
      <c r="G11" s="112">
        <f>+G10</f>
        <v>9</v>
      </c>
      <c r="H11" s="34"/>
      <c r="I11" s="72" t="s">
        <v>35</v>
      </c>
      <c r="J11" s="72" t="s">
        <v>35</v>
      </c>
      <c r="K11" s="72" t="s">
        <v>35</v>
      </c>
      <c r="L11" s="134"/>
      <c r="M11" s="35"/>
      <c r="N11" s="35"/>
      <c r="O11" s="35"/>
      <c r="P11" s="35"/>
      <c r="Q11" s="35"/>
      <c r="R11" s="35"/>
      <c r="S11" s="35"/>
      <c r="T11" s="35"/>
      <c r="U11" s="230"/>
      <c r="V11" s="175"/>
      <c r="W11" s="175"/>
      <c r="X11" s="165"/>
      <c r="Y11" s="165"/>
      <c r="Z11" s="153"/>
      <c r="AA11" s="187"/>
      <c r="AB11" s="188"/>
      <c r="AC11" s="188"/>
      <c r="AD11" s="188"/>
      <c r="AE11" s="188"/>
      <c r="AF11" s="189"/>
    </row>
    <row r="12" spans="1:39" s="68" customFormat="1" ht="15.75" thickBot="1">
      <c r="A12" s="67" t="str">
        <f t="shared" si="0"/>
        <v>NO</v>
      </c>
      <c r="B12" s="111"/>
      <c r="C12" s="150"/>
      <c r="D12" s="169">
        <f>+D11</f>
        <v>989898</v>
      </c>
      <c r="E12" s="170"/>
      <c r="F12" s="94" t="s">
        <v>34</v>
      </c>
      <c r="G12" s="113">
        <f>+G11</f>
        <v>9</v>
      </c>
      <c r="H12" s="34"/>
      <c r="I12" s="94" t="s">
        <v>35</v>
      </c>
      <c r="J12" s="94" t="s">
        <v>35</v>
      </c>
      <c r="K12" s="94" t="s">
        <v>35</v>
      </c>
      <c r="L12" s="135"/>
      <c r="M12" s="37">
        <f>(MEDIAN(L10:L12))*1.1</f>
        <v>0</v>
      </c>
      <c r="N12" s="37">
        <f>MAX(L10:L12)</f>
        <v>0</v>
      </c>
      <c r="O12" s="37">
        <f>AVERAGE(L10:L12)*1.2</f>
        <v>0</v>
      </c>
      <c r="P12" s="37">
        <f>AVERAGE(L10:L12)/1.4</f>
        <v>0</v>
      </c>
      <c r="Q12" s="37">
        <f>MIN(L10:L12)</f>
        <v>0</v>
      </c>
      <c r="R12" s="37">
        <f>IF((N12&gt;O12),1,)</f>
        <v>0</v>
      </c>
      <c r="S12" s="37">
        <f>IF((Q12&lt;P12),1,)</f>
        <v>0</v>
      </c>
      <c r="T12" s="38" t="str">
        <f>IF(((R12+S12)&gt;0), "No procede", "Procede")</f>
        <v>Procede</v>
      </c>
      <c r="U12" s="231"/>
      <c r="V12" s="176"/>
      <c r="W12" s="176"/>
      <c r="X12" s="166"/>
      <c r="Y12" s="166"/>
      <c r="Z12" s="183"/>
      <c r="AA12" s="190"/>
      <c r="AB12" s="191"/>
      <c r="AC12" s="191"/>
      <c r="AD12" s="191"/>
      <c r="AE12" s="191"/>
      <c r="AF12" s="192"/>
      <c r="AG12" s="2"/>
      <c r="AH12" s="2"/>
      <c r="AI12" s="2"/>
      <c r="AJ12" s="2"/>
      <c r="AK12" s="2"/>
      <c r="AL12" s="2"/>
      <c r="AM12" s="2"/>
    </row>
    <row r="13" spans="1:39">
      <c r="A13" s="61" t="str">
        <f t="shared" si="0"/>
        <v>NO</v>
      </c>
      <c r="B13" s="109"/>
      <c r="C13" s="109"/>
      <c r="D13" s="177"/>
      <c r="E13" s="178"/>
      <c r="F13" s="40" t="s">
        <v>34</v>
      </c>
      <c r="G13" s="114">
        <f>+U13</f>
        <v>0</v>
      </c>
      <c r="H13" s="32"/>
      <c r="I13" s="40" t="s">
        <v>35</v>
      </c>
      <c r="J13" s="40" t="s">
        <v>35</v>
      </c>
      <c r="K13" s="40" t="s">
        <v>35</v>
      </c>
      <c r="L13" s="133">
        <v>0</v>
      </c>
      <c r="M13" s="33"/>
      <c r="N13" s="33"/>
      <c r="O13" s="33"/>
      <c r="P13" s="33"/>
      <c r="Q13" s="33"/>
      <c r="R13" s="33"/>
      <c r="S13" s="33"/>
      <c r="T13" s="33"/>
      <c r="U13" s="171"/>
      <c r="V13" s="174"/>
      <c r="W13" s="174"/>
      <c r="X13" s="164">
        <f>D13</f>
        <v>0</v>
      </c>
      <c r="Y13" s="164"/>
      <c r="Z13" s="152">
        <f>+Z10+1</f>
        <v>2</v>
      </c>
      <c r="AA13" s="193"/>
      <c r="AB13" s="185"/>
      <c r="AC13" s="185"/>
      <c r="AD13" s="185"/>
      <c r="AE13" s="185"/>
      <c r="AF13" s="186"/>
    </row>
    <row r="14" spans="1:39">
      <c r="A14" s="61" t="str">
        <f t="shared" si="0"/>
        <v>NO</v>
      </c>
      <c r="B14" s="110"/>
      <c r="C14" s="110"/>
      <c r="D14" s="167">
        <f>+D13</f>
        <v>0</v>
      </c>
      <c r="E14" s="168"/>
      <c r="F14" s="72" t="s">
        <v>34</v>
      </c>
      <c r="G14" s="112">
        <f>+G13</f>
        <v>0</v>
      </c>
      <c r="H14" s="34"/>
      <c r="I14" s="72" t="s">
        <v>35</v>
      </c>
      <c r="J14" s="72" t="s">
        <v>35</v>
      </c>
      <c r="K14" s="72" t="s">
        <v>35</v>
      </c>
      <c r="L14" s="134"/>
      <c r="M14" s="35"/>
      <c r="N14" s="39"/>
      <c r="O14" s="39"/>
      <c r="P14" s="39"/>
      <c r="Q14" s="39"/>
      <c r="R14" s="39"/>
      <c r="S14" s="39"/>
      <c r="T14" s="39"/>
      <c r="U14" s="172"/>
      <c r="V14" s="175"/>
      <c r="W14" s="175"/>
      <c r="X14" s="165"/>
      <c r="Y14" s="165"/>
      <c r="Z14" s="153"/>
      <c r="AA14" s="194"/>
      <c r="AB14" s="188"/>
      <c r="AC14" s="188"/>
      <c r="AD14" s="188"/>
      <c r="AE14" s="188"/>
      <c r="AF14" s="189"/>
    </row>
    <row r="15" spans="1:39" ht="15.75" thickBot="1">
      <c r="A15" s="61" t="str">
        <f t="shared" si="0"/>
        <v>NO</v>
      </c>
      <c r="B15" s="111"/>
      <c r="C15" s="150"/>
      <c r="D15" s="169">
        <f>+D14</f>
        <v>0</v>
      </c>
      <c r="E15" s="170"/>
      <c r="F15" s="94" t="s">
        <v>34</v>
      </c>
      <c r="G15" s="113">
        <f>+G14</f>
        <v>0</v>
      </c>
      <c r="H15" s="34"/>
      <c r="I15" s="94" t="s">
        <v>35</v>
      </c>
      <c r="J15" s="94" t="s">
        <v>35</v>
      </c>
      <c r="K15" s="94" t="s">
        <v>35</v>
      </c>
      <c r="L15" s="135"/>
      <c r="M15" s="37">
        <f>(MEDIAN(L13:L15))*1.1</f>
        <v>0</v>
      </c>
      <c r="N15" s="37">
        <f>MAX(L13:L15)</f>
        <v>0</v>
      </c>
      <c r="O15" s="37">
        <f>AVERAGE(L13:L15)*1.2</f>
        <v>0</v>
      </c>
      <c r="P15" s="37">
        <f>AVERAGE(L13:L15)/1.4</f>
        <v>0</v>
      </c>
      <c r="Q15" s="37">
        <f>MIN(L13:L15)</f>
        <v>0</v>
      </c>
      <c r="R15" s="37">
        <f>IF((N15&gt;O15),1,)</f>
        <v>0</v>
      </c>
      <c r="S15" s="37">
        <f>IF((Q15&lt;P15),1,)</f>
        <v>0</v>
      </c>
      <c r="T15" s="38" t="str">
        <f>IF(((R15+S15)&gt;0), "No procede", "Procede")</f>
        <v>Procede</v>
      </c>
      <c r="U15" s="173"/>
      <c r="V15" s="176"/>
      <c r="W15" s="176"/>
      <c r="X15" s="166"/>
      <c r="Y15" s="166"/>
      <c r="Z15" s="154"/>
      <c r="AA15" s="195"/>
      <c r="AB15" s="191"/>
      <c r="AC15" s="191"/>
      <c r="AD15" s="191"/>
      <c r="AE15" s="191"/>
      <c r="AF15" s="192"/>
    </row>
    <row r="16" spans="1:39">
      <c r="A16" s="61" t="str">
        <f t="shared" si="0"/>
        <v>NO</v>
      </c>
      <c r="B16" s="109"/>
      <c r="C16" s="109"/>
      <c r="D16" s="177"/>
      <c r="E16" s="178"/>
      <c r="F16" s="40" t="s">
        <v>34</v>
      </c>
      <c r="G16" s="114">
        <f>+U16</f>
        <v>0</v>
      </c>
      <c r="H16" s="32"/>
      <c r="I16" s="40" t="s">
        <v>35</v>
      </c>
      <c r="J16" s="40" t="s">
        <v>35</v>
      </c>
      <c r="K16" s="40" t="s">
        <v>35</v>
      </c>
      <c r="L16" s="133">
        <v>0</v>
      </c>
      <c r="M16" s="33"/>
      <c r="N16" s="33"/>
      <c r="O16" s="33"/>
      <c r="P16" s="33"/>
      <c r="Q16" s="33"/>
      <c r="R16" s="33"/>
      <c r="S16" s="33"/>
      <c r="T16" s="33"/>
      <c r="U16" s="171"/>
      <c r="V16" s="174"/>
      <c r="W16" s="174"/>
      <c r="X16" s="164">
        <f>D16</f>
        <v>0</v>
      </c>
      <c r="Y16" s="164"/>
      <c r="Z16" s="152">
        <f>+Z13+1</f>
        <v>3</v>
      </c>
      <c r="AA16" s="193"/>
      <c r="AB16" s="185"/>
      <c r="AC16" s="185"/>
      <c r="AD16" s="185"/>
      <c r="AE16" s="185"/>
      <c r="AF16" s="186"/>
    </row>
    <row r="17" spans="1:32">
      <c r="A17" s="61" t="str">
        <f t="shared" si="0"/>
        <v>NO</v>
      </c>
      <c r="B17" s="110"/>
      <c r="C17" s="110"/>
      <c r="D17" s="167">
        <f>+D16</f>
        <v>0</v>
      </c>
      <c r="E17" s="168"/>
      <c r="F17" s="72" t="s">
        <v>34</v>
      </c>
      <c r="G17" s="112">
        <f>+G16</f>
        <v>0</v>
      </c>
      <c r="H17" s="34"/>
      <c r="I17" s="72" t="s">
        <v>35</v>
      </c>
      <c r="J17" s="72" t="s">
        <v>35</v>
      </c>
      <c r="K17" s="72" t="s">
        <v>35</v>
      </c>
      <c r="L17" s="134"/>
      <c r="M17" s="35"/>
      <c r="N17" s="39"/>
      <c r="O17" s="39"/>
      <c r="P17" s="39"/>
      <c r="Q17" s="39"/>
      <c r="R17" s="39"/>
      <c r="S17" s="39"/>
      <c r="T17" s="39"/>
      <c r="U17" s="172"/>
      <c r="V17" s="175"/>
      <c r="W17" s="175"/>
      <c r="X17" s="165"/>
      <c r="Y17" s="165"/>
      <c r="Z17" s="153"/>
      <c r="AA17" s="194"/>
      <c r="AB17" s="188"/>
      <c r="AC17" s="188"/>
      <c r="AD17" s="188"/>
      <c r="AE17" s="188"/>
      <c r="AF17" s="189"/>
    </row>
    <row r="18" spans="1:32" ht="15.75" thickBot="1">
      <c r="A18" s="61" t="str">
        <f t="shared" si="0"/>
        <v>NO</v>
      </c>
      <c r="B18" s="111"/>
      <c r="C18" s="150"/>
      <c r="D18" s="169">
        <f>+D17</f>
        <v>0</v>
      </c>
      <c r="E18" s="170"/>
      <c r="F18" s="94" t="s">
        <v>34</v>
      </c>
      <c r="G18" s="113">
        <f>+G17</f>
        <v>0</v>
      </c>
      <c r="H18" s="34"/>
      <c r="I18" s="94" t="s">
        <v>35</v>
      </c>
      <c r="J18" s="94" t="s">
        <v>35</v>
      </c>
      <c r="K18" s="94" t="s">
        <v>35</v>
      </c>
      <c r="L18" s="135"/>
      <c r="M18" s="37">
        <f>(MEDIAN(L16:L18))*1.1</f>
        <v>0</v>
      </c>
      <c r="N18" s="37">
        <f>MAX(L16:L18)</f>
        <v>0</v>
      </c>
      <c r="O18" s="37">
        <f>AVERAGE(L16:L18)*1.2</f>
        <v>0</v>
      </c>
      <c r="P18" s="37">
        <f>AVERAGE(L16:L18)/1.4</f>
        <v>0</v>
      </c>
      <c r="Q18" s="37">
        <f>MIN(L16:L18)</f>
        <v>0</v>
      </c>
      <c r="R18" s="37">
        <f>IF((N18&gt;O18),1,)</f>
        <v>0</v>
      </c>
      <c r="S18" s="37">
        <f>IF((Q18&lt;P18),1,)</f>
        <v>0</v>
      </c>
      <c r="T18" s="38" t="str">
        <f>IF(((R18+S18)&gt;0), "No procede", "Procede")</f>
        <v>Procede</v>
      </c>
      <c r="U18" s="173"/>
      <c r="V18" s="176"/>
      <c r="W18" s="176"/>
      <c r="X18" s="166"/>
      <c r="Y18" s="166"/>
      <c r="Z18" s="154"/>
      <c r="AA18" s="195"/>
      <c r="AB18" s="191"/>
      <c r="AC18" s="191"/>
      <c r="AD18" s="191"/>
      <c r="AE18" s="191"/>
      <c r="AF18" s="192"/>
    </row>
    <row r="19" spans="1:32">
      <c r="A19" s="61" t="str">
        <f t="shared" si="0"/>
        <v>NO</v>
      </c>
      <c r="B19" s="109"/>
      <c r="C19" s="109"/>
      <c r="D19" s="177"/>
      <c r="E19" s="178"/>
      <c r="F19" s="40" t="s">
        <v>34</v>
      </c>
      <c r="G19" s="114">
        <f>+U19</f>
        <v>0</v>
      </c>
      <c r="H19" s="32"/>
      <c r="I19" s="40" t="s">
        <v>35</v>
      </c>
      <c r="J19" s="40" t="s">
        <v>35</v>
      </c>
      <c r="K19" s="40" t="s">
        <v>35</v>
      </c>
      <c r="L19" s="133">
        <v>0</v>
      </c>
      <c r="M19" s="33"/>
      <c r="N19" s="33"/>
      <c r="O19" s="33"/>
      <c r="P19" s="33"/>
      <c r="Q19" s="33"/>
      <c r="R19" s="33"/>
      <c r="S19" s="33"/>
      <c r="T19" s="33"/>
      <c r="U19" s="171"/>
      <c r="V19" s="174"/>
      <c r="W19" s="174"/>
      <c r="X19" s="164">
        <f>D19</f>
        <v>0</v>
      </c>
      <c r="Y19" s="164"/>
      <c r="Z19" s="152">
        <f>+Z16+1</f>
        <v>4</v>
      </c>
      <c r="AA19" s="193"/>
      <c r="AB19" s="185"/>
      <c r="AC19" s="185"/>
      <c r="AD19" s="185"/>
      <c r="AE19" s="185"/>
      <c r="AF19" s="186"/>
    </row>
    <row r="20" spans="1:32">
      <c r="A20" s="61" t="str">
        <f t="shared" si="0"/>
        <v>NO</v>
      </c>
      <c r="B20" s="110"/>
      <c r="C20" s="110"/>
      <c r="D20" s="167">
        <f>+D19</f>
        <v>0</v>
      </c>
      <c r="E20" s="168"/>
      <c r="F20" s="72" t="s">
        <v>34</v>
      </c>
      <c r="G20" s="112">
        <f>+G19</f>
        <v>0</v>
      </c>
      <c r="H20" s="34"/>
      <c r="I20" s="72" t="s">
        <v>35</v>
      </c>
      <c r="J20" s="72" t="s">
        <v>35</v>
      </c>
      <c r="K20" s="72" t="s">
        <v>35</v>
      </c>
      <c r="L20" s="134"/>
      <c r="M20" s="35"/>
      <c r="N20" s="35"/>
      <c r="O20" s="35"/>
      <c r="P20" s="35"/>
      <c r="Q20" s="35"/>
      <c r="R20" s="35"/>
      <c r="S20" s="35"/>
      <c r="T20" s="35"/>
      <c r="U20" s="172"/>
      <c r="V20" s="175"/>
      <c r="W20" s="175"/>
      <c r="X20" s="165"/>
      <c r="Y20" s="165"/>
      <c r="Z20" s="153"/>
      <c r="AA20" s="194"/>
      <c r="AB20" s="188"/>
      <c r="AC20" s="188"/>
      <c r="AD20" s="188"/>
      <c r="AE20" s="188"/>
      <c r="AF20" s="189"/>
    </row>
    <row r="21" spans="1:32" ht="15.75" thickBot="1">
      <c r="A21" s="61" t="str">
        <f t="shared" si="0"/>
        <v>NO</v>
      </c>
      <c r="B21" s="111"/>
      <c r="C21" s="150"/>
      <c r="D21" s="169">
        <f>+D20</f>
        <v>0</v>
      </c>
      <c r="E21" s="170"/>
      <c r="F21" s="94" t="s">
        <v>34</v>
      </c>
      <c r="G21" s="113">
        <f>+G20</f>
        <v>0</v>
      </c>
      <c r="H21" s="34"/>
      <c r="I21" s="94" t="s">
        <v>35</v>
      </c>
      <c r="J21" s="94" t="s">
        <v>35</v>
      </c>
      <c r="K21" s="94" t="s">
        <v>35</v>
      </c>
      <c r="L21" s="135"/>
      <c r="M21" s="37">
        <f>(MEDIAN(L19:L21))*1.1</f>
        <v>0</v>
      </c>
      <c r="N21" s="37">
        <f>MAX(L19:L21)</f>
        <v>0</v>
      </c>
      <c r="O21" s="37">
        <f>AVERAGE(L19:L21)*1.2</f>
        <v>0</v>
      </c>
      <c r="P21" s="37">
        <f>AVERAGE(L19:L21)/1.4</f>
        <v>0</v>
      </c>
      <c r="Q21" s="37">
        <f>MIN(L19:L21)</f>
        <v>0</v>
      </c>
      <c r="R21" s="37">
        <f>IF((N21&gt;O21),1,)</f>
        <v>0</v>
      </c>
      <c r="S21" s="37">
        <f>IF((Q21&lt;P21),1,)</f>
        <v>0</v>
      </c>
      <c r="T21" s="38" t="str">
        <f>IF(((R21+S21)&gt;0), "No procede", "Procede")</f>
        <v>Procede</v>
      </c>
      <c r="U21" s="173"/>
      <c r="V21" s="176"/>
      <c r="W21" s="176"/>
      <c r="X21" s="166"/>
      <c r="Y21" s="166"/>
      <c r="Z21" s="154"/>
      <c r="AA21" s="195"/>
      <c r="AB21" s="191"/>
      <c r="AC21" s="191"/>
      <c r="AD21" s="191"/>
      <c r="AE21" s="191"/>
      <c r="AF21" s="192"/>
    </row>
    <row r="22" spans="1:32">
      <c r="A22" s="61" t="str">
        <f t="shared" si="0"/>
        <v>NO</v>
      </c>
      <c r="B22" s="109"/>
      <c r="C22" s="109"/>
      <c r="D22" s="177"/>
      <c r="E22" s="178"/>
      <c r="F22" s="40" t="s">
        <v>34</v>
      </c>
      <c r="G22" s="114">
        <f>+U22</f>
        <v>0</v>
      </c>
      <c r="H22" s="32"/>
      <c r="I22" s="72" t="s">
        <v>35</v>
      </c>
      <c r="J22" s="72" t="s">
        <v>35</v>
      </c>
      <c r="K22" s="72" t="s">
        <v>35</v>
      </c>
      <c r="L22" s="133">
        <v>0</v>
      </c>
      <c r="M22" s="65"/>
      <c r="N22" s="65"/>
      <c r="O22" s="65"/>
      <c r="P22" s="65"/>
      <c r="Q22" s="65"/>
      <c r="R22" s="65"/>
      <c r="S22" s="65"/>
      <c r="T22" s="65"/>
      <c r="U22" s="171"/>
      <c r="V22" s="174"/>
      <c r="W22" s="174"/>
      <c r="X22" s="196">
        <f>D22</f>
        <v>0</v>
      </c>
      <c r="Y22" s="196"/>
      <c r="Z22" s="152">
        <f>+Z19+1</f>
        <v>5</v>
      </c>
      <c r="AA22" s="193"/>
      <c r="AB22" s="185"/>
      <c r="AC22" s="185"/>
      <c r="AD22" s="185"/>
      <c r="AE22" s="185"/>
      <c r="AF22" s="186"/>
    </row>
    <row r="23" spans="1:32">
      <c r="A23" s="61" t="str">
        <f t="shared" si="0"/>
        <v>NO</v>
      </c>
      <c r="B23" s="110"/>
      <c r="C23" s="110"/>
      <c r="D23" s="167">
        <f>+D22</f>
        <v>0</v>
      </c>
      <c r="E23" s="168"/>
      <c r="F23" s="72" t="s">
        <v>34</v>
      </c>
      <c r="G23" s="112">
        <f>+G22</f>
        <v>0</v>
      </c>
      <c r="H23" s="34"/>
      <c r="I23" s="72" t="s">
        <v>35</v>
      </c>
      <c r="J23" s="72" t="s">
        <v>35</v>
      </c>
      <c r="K23" s="72" t="s">
        <v>35</v>
      </c>
      <c r="L23" s="134"/>
      <c r="M23" s="35"/>
      <c r="N23" s="35"/>
      <c r="O23" s="35"/>
      <c r="P23" s="35"/>
      <c r="Q23" s="35"/>
      <c r="R23" s="35"/>
      <c r="S23" s="35"/>
      <c r="T23" s="35"/>
      <c r="U23" s="172"/>
      <c r="V23" s="175"/>
      <c r="W23" s="175"/>
      <c r="X23" s="165"/>
      <c r="Y23" s="165"/>
      <c r="Z23" s="153"/>
      <c r="AA23" s="194"/>
      <c r="AB23" s="188"/>
      <c r="AC23" s="188"/>
      <c r="AD23" s="188"/>
      <c r="AE23" s="188"/>
      <c r="AF23" s="189"/>
    </row>
    <row r="24" spans="1:32" ht="15.75" thickBot="1">
      <c r="A24" s="61" t="str">
        <f t="shared" si="0"/>
        <v>NO</v>
      </c>
      <c r="B24" s="111"/>
      <c r="C24" s="150"/>
      <c r="D24" s="169">
        <f>+D23</f>
        <v>0</v>
      </c>
      <c r="E24" s="170"/>
      <c r="F24" s="94" t="s">
        <v>34</v>
      </c>
      <c r="G24" s="113">
        <f>+G23</f>
        <v>0</v>
      </c>
      <c r="H24" s="34"/>
      <c r="I24" s="41" t="s">
        <v>35</v>
      </c>
      <c r="J24" s="41" t="s">
        <v>35</v>
      </c>
      <c r="K24" s="144" t="s">
        <v>35</v>
      </c>
      <c r="L24" s="135"/>
      <c r="M24" s="37">
        <f>(MEDIAN(L22:L24))*1.1</f>
        <v>0</v>
      </c>
      <c r="N24" s="37">
        <f>MAX(L22:L24)</f>
        <v>0</v>
      </c>
      <c r="O24" s="37">
        <f>AVERAGE(L22:L24)*1.2</f>
        <v>0</v>
      </c>
      <c r="P24" s="37">
        <f>AVERAGE(L22:L24)/1.4</f>
        <v>0</v>
      </c>
      <c r="Q24" s="37">
        <f>MIN(L22:L24)</f>
        <v>0</v>
      </c>
      <c r="R24" s="37">
        <f>IF((N24&gt;O24),1,)</f>
        <v>0</v>
      </c>
      <c r="S24" s="37">
        <f>IF((Q24&lt;P24),1,)</f>
        <v>0</v>
      </c>
      <c r="T24" s="38" t="str">
        <f>IF(((R24+S24)&gt;0), "No procede", "Procede")</f>
        <v>Procede</v>
      </c>
      <c r="U24" s="173"/>
      <c r="V24" s="176"/>
      <c r="W24" s="176"/>
      <c r="X24" s="166"/>
      <c r="Y24" s="166"/>
      <c r="Z24" s="154"/>
      <c r="AA24" s="195"/>
      <c r="AB24" s="191"/>
      <c r="AC24" s="191"/>
      <c r="AD24" s="191"/>
      <c r="AE24" s="191"/>
      <c r="AF24" s="192"/>
    </row>
    <row r="25" spans="1:32">
      <c r="A25" s="61" t="str">
        <f t="shared" si="0"/>
        <v>NO</v>
      </c>
      <c r="B25" s="109"/>
      <c r="C25" s="109"/>
      <c r="D25" s="177"/>
      <c r="E25" s="178"/>
      <c r="F25" s="40" t="s">
        <v>34</v>
      </c>
      <c r="G25" s="114">
        <f>+U25</f>
        <v>0</v>
      </c>
      <c r="H25" s="32"/>
      <c r="I25" s="72" t="s">
        <v>35</v>
      </c>
      <c r="J25" s="72" t="s">
        <v>35</v>
      </c>
      <c r="K25" s="72" t="s">
        <v>35</v>
      </c>
      <c r="L25" s="133">
        <v>0</v>
      </c>
      <c r="M25" s="33"/>
      <c r="N25" s="33"/>
      <c r="O25" s="33"/>
      <c r="P25" s="33"/>
      <c r="Q25" s="33"/>
      <c r="R25" s="33"/>
      <c r="S25" s="33"/>
      <c r="T25" s="33"/>
      <c r="U25" s="171"/>
      <c r="V25" s="174"/>
      <c r="W25" s="174"/>
      <c r="X25" s="164">
        <f>D25</f>
        <v>0</v>
      </c>
      <c r="Y25" s="164"/>
      <c r="Z25" s="152">
        <f>+Z22+1</f>
        <v>6</v>
      </c>
      <c r="AA25" s="193"/>
      <c r="AB25" s="185"/>
      <c r="AC25" s="185"/>
      <c r="AD25" s="185"/>
      <c r="AE25" s="185"/>
      <c r="AF25" s="186"/>
    </row>
    <row r="26" spans="1:32">
      <c r="A26" s="61" t="str">
        <f t="shared" si="0"/>
        <v>NO</v>
      </c>
      <c r="B26" s="110"/>
      <c r="C26" s="110"/>
      <c r="D26" s="167">
        <f>+D25</f>
        <v>0</v>
      </c>
      <c r="E26" s="168"/>
      <c r="F26" s="72" t="s">
        <v>34</v>
      </c>
      <c r="G26" s="112">
        <f>+G25</f>
        <v>0</v>
      </c>
      <c r="H26" s="34"/>
      <c r="I26" s="72" t="s">
        <v>35</v>
      </c>
      <c r="J26" s="72" t="s">
        <v>35</v>
      </c>
      <c r="K26" s="72" t="s">
        <v>35</v>
      </c>
      <c r="L26" s="134"/>
      <c r="M26" s="35"/>
      <c r="N26" s="35"/>
      <c r="O26" s="35"/>
      <c r="P26" s="35"/>
      <c r="Q26" s="35"/>
      <c r="R26" s="35"/>
      <c r="S26" s="35"/>
      <c r="T26" s="35"/>
      <c r="U26" s="172"/>
      <c r="V26" s="175"/>
      <c r="W26" s="175"/>
      <c r="X26" s="165"/>
      <c r="Y26" s="165"/>
      <c r="Z26" s="153"/>
      <c r="AA26" s="194"/>
      <c r="AB26" s="188"/>
      <c r="AC26" s="188"/>
      <c r="AD26" s="188"/>
      <c r="AE26" s="188"/>
      <c r="AF26" s="189"/>
    </row>
    <row r="27" spans="1:32" ht="15.75" thickBot="1">
      <c r="A27" s="61" t="str">
        <f t="shared" si="0"/>
        <v>NO</v>
      </c>
      <c r="B27" s="111"/>
      <c r="C27" s="150"/>
      <c r="D27" s="169">
        <f>+D26</f>
        <v>0</v>
      </c>
      <c r="E27" s="170"/>
      <c r="F27" s="94" t="s">
        <v>34</v>
      </c>
      <c r="G27" s="113">
        <f>+G26</f>
        <v>0</v>
      </c>
      <c r="H27" s="34"/>
      <c r="I27" s="41" t="s">
        <v>35</v>
      </c>
      <c r="J27" s="41" t="s">
        <v>35</v>
      </c>
      <c r="K27" s="144" t="s">
        <v>35</v>
      </c>
      <c r="L27" s="135"/>
      <c r="M27" s="37">
        <f>(MEDIAN(L25:L27))*1.1</f>
        <v>0</v>
      </c>
      <c r="N27" s="37">
        <f>MAX(L25:L27)</f>
        <v>0</v>
      </c>
      <c r="O27" s="37">
        <f>AVERAGE(L25:L27)*1.2</f>
        <v>0</v>
      </c>
      <c r="P27" s="37">
        <f>AVERAGE(L25:L27)/1.4</f>
        <v>0</v>
      </c>
      <c r="Q27" s="37">
        <f>MIN(L25:L27)</f>
        <v>0</v>
      </c>
      <c r="R27" s="37">
        <f>IF((N27&gt;O27),1,)</f>
        <v>0</v>
      </c>
      <c r="S27" s="37">
        <f>IF((Q27&lt;P27),1,)</f>
        <v>0</v>
      </c>
      <c r="T27" s="38" t="str">
        <f>IF(((R27+S27)&gt;0), "No procede", "Procede")</f>
        <v>Procede</v>
      </c>
      <c r="U27" s="173"/>
      <c r="V27" s="176"/>
      <c r="W27" s="176"/>
      <c r="X27" s="166"/>
      <c r="Y27" s="166"/>
      <c r="Z27" s="154"/>
      <c r="AA27" s="195"/>
      <c r="AB27" s="191"/>
      <c r="AC27" s="191"/>
      <c r="AD27" s="191"/>
      <c r="AE27" s="191"/>
      <c r="AF27" s="192"/>
    </row>
    <row r="28" spans="1:32">
      <c r="A28" s="61" t="str">
        <f t="shared" si="0"/>
        <v>NO</v>
      </c>
      <c r="B28" s="109"/>
      <c r="C28" s="109"/>
      <c r="D28" s="177"/>
      <c r="E28" s="178"/>
      <c r="F28" s="40" t="s">
        <v>34</v>
      </c>
      <c r="G28" s="114">
        <f>+U28</f>
        <v>0</v>
      </c>
      <c r="H28" s="32"/>
      <c r="I28" s="72" t="s">
        <v>35</v>
      </c>
      <c r="J28" s="72" t="s">
        <v>35</v>
      </c>
      <c r="K28" s="72" t="s">
        <v>35</v>
      </c>
      <c r="L28" s="133">
        <v>0</v>
      </c>
      <c r="M28" s="33"/>
      <c r="N28" s="33"/>
      <c r="O28" s="33"/>
      <c r="P28" s="33"/>
      <c r="Q28" s="33"/>
      <c r="R28" s="33"/>
      <c r="S28" s="33"/>
      <c r="T28" s="33"/>
      <c r="U28" s="171"/>
      <c r="V28" s="174"/>
      <c r="W28" s="174"/>
      <c r="X28" s="164">
        <f>D28</f>
        <v>0</v>
      </c>
      <c r="Y28" s="164"/>
      <c r="Z28" s="152">
        <f>+Z25+1</f>
        <v>7</v>
      </c>
      <c r="AA28" s="193"/>
      <c r="AB28" s="185"/>
      <c r="AC28" s="185"/>
      <c r="AD28" s="185"/>
      <c r="AE28" s="185"/>
      <c r="AF28" s="186"/>
    </row>
    <row r="29" spans="1:32">
      <c r="A29" s="61" t="str">
        <f t="shared" si="0"/>
        <v>NO</v>
      </c>
      <c r="B29" s="110"/>
      <c r="C29" s="110"/>
      <c r="D29" s="167">
        <f>+D28</f>
        <v>0</v>
      </c>
      <c r="E29" s="168"/>
      <c r="F29" s="72" t="s">
        <v>34</v>
      </c>
      <c r="G29" s="112">
        <f>+G28</f>
        <v>0</v>
      </c>
      <c r="H29" s="34"/>
      <c r="I29" s="72" t="s">
        <v>35</v>
      </c>
      <c r="J29" s="72" t="s">
        <v>35</v>
      </c>
      <c r="K29" s="72" t="s">
        <v>35</v>
      </c>
      <c r="L29" s="134"/>
      <c r="M29" s="35"/>
      <c r="N29" s="35"/>
      <c r="O29" s="35"/>
      <c r="P29" s="35"/>
      <c r="Q29" s="35"/>
      <c r="R29" s="35"/>
      <c r="S29" s="35"/>
      <c r="T29" s="35"/>
      <c r="U29" s="172"/>
      <c r="V29" s="175"/>
      <c r="W29" s="175"/>
      <c r="X29" s="165"/>
      <c r="Y29" s="165"/>
      <c r="Z29" s="153"/>
      <c r="AA29" s="194"/>
      <c r="AB29" s="188"/>
      <c r="AC29" s="188"/>
      <c r="AD29" s="188"/>
      <c r="AE29" s="188"/>
      <c r="AF29" s="189"/>
    </row>
    <row r="30" spans="1:32" ht="15.75" thickBot="1">
      <c r="A30" s="61" t="str">
        <f t="shared" si="0"/>
        <v>NO</v>
      </c>
      <c r="B30" s="111"/>
      <c r="C30" s="150"/>
      <c r="D30" s="169">
        <f>+D29</f>
        <v>0</v>
      </c>
      <c r="E30" s="170"/>
      <c r="F30" s="94" t="s">
        <v>34</v>
      </c>
      <c r="G30" s="113">
        <f>+G29</f>
        <v>0</v>
      </c>
      <c r="H30" s="34"/>
      <c r="I30" s="41" t="s">
        <v>35</v>
      </c>
      <c r="J30" s="41" t="s">
        <v>35</v>
      </c>
      <c r="K30" s="144" t="s">
        <v>35</v>
      </c>
      <c r="L30" s="135"/>
      <c r="M30" s="37">
        <f>(MEDIAN(L28:L30))*1.1</f>
        <v>0</v>
      </c>
      <c r="N30" s="37">
        <f>MAX(L28:L30)</f>
        <v>0</v>
      </c>
      <c r="O30" s="37">
        <f>AVERAGE(L28:L30)*1.2</f>
        <v>0</v>
      </c>
      <c r="P30" s="37">
        <f>AVERAGE(L28:L30)/1.4</f>
        <v>0</v>
      </c>
      <c r="Q30" s="37">
        <f>MIN(L28:L30)</f>
        <v>0</v>
      </c>
      <c r="R30" s="37">
        <f>IF((N30&gt;O30),1,)</f>
        <v>0</v>
      </c>
      <c r="S30" s="37">
        <f>IF((Q30&lt;P30),1,)</f>
        <v>0</v>
      </c>
      <c r="T30" s="38" t="str">
        <f>IF(((R30+S30)&gt;0), "No procede", "Procede")</f>
        <v>Procede</v>
      </c>
      <c r="U30" s="173"/>
      <c r="V30" s="176"/>
      <c r="W30" s="176"/>
      <c r="X30" s="166"/>
      <c r="Y30" s="166"/>
      <c r="Z30" s="154"/>
      <c r="AA30" s="195"/>
      <c r="AB30" s="191"/>
      <c r="AC30" s="191"/>
      <c r="AD30" s="191"/>
      <c r="AE30" s="191"/>
      <c r="AF30" s="192"/>
    </row>
    <row r="31" spans="1:32">
      <c r="A31" s="61" t="str">
        <f t="shared" si="0"/>
        <v>NO</v>
      </c>
      <c r="B31" s="109"/>
      <c r="C31" s="109"/>
      <c r="D31" s="177"/>
      <c r="E31" s="178"/>
      <c r="F31" s="40" t="s">
        <v>34</v>
      </c>
      <c r="G31" s="114">
        <f>+U31</f>
        <v>0</v>
      </c>
      <c r="H31" s="32"/>
      <c r="I31" s="72" t="s">
        <v>35</v>
      </c>
      <c r="J31" s="72" t="s">
        <v>35</v>
      </c>
      <c r="K31" s="72" t="s">
        <v>35</v>
      </c>
      <c r="L31" s="133">
        <v>0</v>
      </c>
      <c r="M31" s="33"/>
      <c r="N31" s="33"/>
      <c r="O31" s="33"/>
      <c r="P31" s="33"/>
      <c r="Q31" s="33"/>
      <c r="R31" s="33"/>
      <c r="S31" s="33"/>
      <c r="T31" s="33"/>
      <c r="U31" s="171"/>
      <c r="V31" s="174"/>
      <c r="W31" s="174"/>
      <c r="X31" s="164">
        <f>D31</f>
        <v>0</v>
      </c>
      <c r="Y31" s="164"/>
      <c r="Z31" s="152">
        <f>+Z28+1</f>
        <v>8</v>
      </c>
      <c r="AA31" s="193"/>
      <c r="AB31" s="185"/>
      <c r="AC31" s="185"/>
      <c r="AD31" s="185"/>
      <c r="AE31" s="185"/>
      <c r="AF31" s="186"/>
    </row>
    <row r="32" spans="1:32">
      <c r="A32" s="61" t="str">
        <f t="shared" si="0"/>
        <v>NO</v>
      </c>
      <c r="B32" s="110"/>
      <c r="C32" s="110"/>
      <c r="D32" s="167">
        <f>+D31</f>
        <v>0</v>
      </c>
      <c r="E32" s="168"/>
      <c r="F32" s="72" t="s">
        <v>34</v>
      </c>
      <c r="G32" s="112">
        <f>+G31</f>
        <v>0</v>
      </c>
      <c r="H32" s="34"/>
      <c r="I32" s="72" t="s">
        <v>35</v>
      </c>
      <c r="J32" s="72" t="s">
        <v>35</v>
      </c>
      <c r="K32" s="72" t="s">
        <v>35</v>
      </c>
      <c r="L32" s="134"/>
      <c r="M32" s="35"/>
      <c r="N32" s="35"/>
      <c r="O32" s="35"/>
      <c r="P32" s="35"/>
      <c r="Q32" s="35"/>
      <c r="R32" s="35"/>
      <c r="S32" s="35"/>
      <c r="T32" s="35"/>
      <c r="U32" s="172"/>
      <c r="V32" s="175"/>
      <c r="W32" s="175"/>
      <c r="X32" s="165"/>
      <c r="Y32" s="165"/>
      <c r="Z32" s="153"/>
      <c r="AA32" s="194"/>
      <c r="AB32" s="188"/>
      <c r="AC32" s="188"/>
      <c r="AD32" s="188"/>
      <c r="AE32" s="188"/>
      <c r="AF32" s="189"/>
    </row>
    <row r="33" spans="1:32" ht="15.75" thickBot="1">
      <c r="A33" s="61" t="str">
        <f t="shared" si="0"/>
        <v>NO</v>
      </c>
      <c r="B33" s="111"/>
      <c r="C33" s="150"/>
      <c r="D33" s="169">
        <f>+D32</f>
        <v>0</v>
      </c>
      <c r="E33" s="170"/>
      <c r="F33" s="94" t="s">
        <v>34</v>
      </c>
      <c r="G33" s="113">
        <f>+G32</f>
        <v>0</v>
      </c>
      <c r="H33" s="34"/>
      <c r="I33" s="41" t="s">
        <v>35</v>
      </c>
      <c r="J33" s="41" t="s">
        <v>35</v>
      </c>
      <c r="K33" s="144" t="s">
        <v>35</v>
      </c>
      <c r="L33" s="135"/>
      <c r="M33" s="37">
        <f>(MEDIAN(L31:L33))*1.1</f>
        <v>0</v>
      </c>
      <c r="N33" s="37">
        <f>MAX(L31:L33)</f>
        <v>0</v>
      </c>
      <c r="O33" s="37">
        <f>AVERAGE(L31:L33)*1.2</f>
        <v>0</v>
      </c>
      <c r="P33" s="37">
        <f>AVERAGE(L31:L33)/1.4</f>
        <v>0</v>
      </c>
      <c r="Q33" s="37">
        <f>MIN(L31:L33)</f>
        <v>0</v>
      </c>
      <c r="R33" s="37">
        <f>IF((N33&gt;O33),1,)</f>
        <v>0</v>
      </c>
      <c r="S33" s="37">
        <f>IF((Q33&lt;P33),1,)</f>
        <v>0</v>
      </c>
      <c r="T33" s="38" t="str">
        <f>IF(((R33+S33)&gt;0), "No procede", "Procede")</f>
        <v>Procede</v>
      </c>
      <c r="U33" s="173"/>
      <c r="V33" s="176"/>
      <c r="W33" s="176"/>
      <c r="X33" s="166"/>
      <c r="Y33" s="166"/>
      <c r="Z33" s="154"/>
      <c r="AA33" s="195"/>
      <c r="AB33" s="191"/>
      <c r="AC33" s="191"/>
      <c r="AD33" s="191"/>
      <c r="AE33" s="191"/>
      <c r="AF33" s="192"/>
    </row>
    <row r="34" spans="1:32">
      <c r="A34" s="61" t="str">
        <f t="shared" si="0"/>
        <v>NO</v>
      </c>
      <c r="B34" s="109"/>
      <c r="C34" s="109"/>
      <c r="D34" s="177"/>
      <c r="E34" s="178"/>
      <c r="F34" s="40" t="s">
        <v>34</v>
      </c>
      <c r="G34" s="114">
        <f>+U34</f>
        <v>0</v>
      </c>
      <c r="H34" s="32"/>
      <c r="I34" s="72" t="s">
        <v>35</v>
      </c>
      <c r="J34" s="72" t="s">
        <v>35</v>
      </c>
      <c r="K34" s="72" t="s">
        <v>35</v>
      </c>
      <c r="L34" s="133">
        <v>0</v>
      </c>
      <c r="M34" s="33"/>
      <c r="N34" s="33"/>
      <c r="O34" s="33"/>
      <c r="P34" s="33"/>
      <c r="Q34" s="33"/>
      <c r="R34" s="33"/>
      <c r="S34" s="33"/>
      <c r="T34" s="33"/>
      <c r="U34" s="171"/>
      <c r="V34" s="174"/>
      <c r="W34" s="174"/>
      <c r="X34" s="164">
        <f>D34</f>
        <v>0</v>
      </c>
      <c r="Y34" s="164"/>
      <c r="Z34" s="152">
        <f>+Z31+1</f>
        <v>9</v>
      </c>
      <c r="AA34" s="193"/>
      <c r="AB34" s="185"/>
      <c r="AC34" s="185"/>
      <c r="AD34" s="185"/>
      <c r="AE34" s="185"/>
      <c r="AF34" s="186"/>
    </row>
    <row r="35" spans="1:32">
      <c r="A35" s="61" t="str">
        <f t="shared" si="0"/>
        <v>NO</v>
      </c>
      <c r="B35" s="110"/>
      <c r="C35" s="110"/>
      <c r="D35" s="167">
        <f>+D34</f>
        <v>0</v>
      </c>
      <c r="E35" s="168"/>
      <c r="F35" s="72" t="s">
        <v>34</v>
      </c>
      <c r="G35" s="112">
        <f>+G34</f>
        <v>0</v>
      </c>
      <c r="H35" s="34"/>
      <c r="I35" s="72" t="s">
        <v>35</v>
      </c>
      <c r="J35" s="72" t="s">
        <v>35</v>
      </c>
      <c r="K35" s="72" t="s">
        <v>35</v>
      </c>
      <c r="L35" s="134"/>
      <c r="M35" s="35"/>
      <c r="N35" s="35"/>
      <c r="O35" s="35"/>
      <c r="P35" s="35"/>
      <c r="Q35" s="35"/>
      <c r="R35" s="35"/>
      <c r="S35" s="35"/>
      <c r="T35" s="35"/>
      <c r="U35" s="172"/>
      <c r="V35" s="175"/>
      <c r="W35" s="175"/>
      <c r="X35" s="165"/>
      <c r="Y35" s="165"/>
      <c r="Z35" s="153"/>
      <c r="AA35" s="194"/>
      <c r="AB35" s="188"/>
      <c r="AC35" s="188"/>
      <c r="AD35" s="188"/>
      <c r="AE35" s="188"/>
      <c r="AF35" s="189"/>
    </row>
    <row r="36" spans="1:32" ht="15.75" thickBot="1">
      <c r="A36" s="61" t="str">
        <f t="shared" si="0"/>
        <v>NO</v>
      </c>
      <c r="B36" s="111"/>
      <c r="C36" s="150"/>
      <c r="D36" s="169">
        <f>+D35</f>
        <v>0</v>
      </c>
      <c r="E36" s="170"/>
      <c r="F36" s="94" t="s">
        <v>34</v>
      </c>
      <c r="G36" s="113">
        <f>+G35</f>
        <v>0</v>
      </c>
      <c r="H36" s="34"/>
      <c r="I36" s="41" t="s">
        <v>35</v>
      </c>
      <c r="J36" s="41" t="s">
        <v>35</v>
      </c>
      <c r="K36" s="144" t="s">
        <v>35</v>
      </c>
      <c r="L36" s="135"/>
      <c r="M36" s="37">
        <f>(MEDIAN(L34:L36))*1.1</f>
        <v>0</v>
      </c>
      <c r="N36" s="37">
        <f>MAX(L34:L36)</f>
        <v>0</v>
      </c>
      <c r="O36" s="37">
        <f>AVERAGE(L34:L36)*1.2</f>
        <v>0</v>
      </c>
      <c r="P36" s="37">
        <f>AVERAGE(L34:L36)/1.4</f>
        <v>0</v>
      </c>
      <c r="Q36" s="37">
        <f>MIN(L34:L36)</f>
        <v>0</v>
      </c>
      <c r="R36" s="37">
        <f>IF((N36&gt;O36),1,)</f>
        <v>0</v>
      </c>
      <c r="S36" s="37">
        <f>IF((Q36&lt;P36),1,)</f>
        <v>0</v>
      </c>
      <c r="T36" s="38" t="str">
        <f>IF(((R36+S36)&gt;0), "No procede", "Procede")</f>
        <v>Procede</v>
      </c>
      <c r="U36" s="173"/>
      <c r="V36" s="176"/>
      <c r="W36" s="176"/>
      <c r="X36" s="166"/>
      <c r="Y36" s="166"/>
      <c r="Z36" s="154"/>
      <c r="AA36" s="195"/>
      <c r="AB36" s="191"/>
      <c r="AC36" s="191"/>
      <c r="AD36" s="191"/>
      <c r="AE36" s="191"/>
      <c r="AF36" s="192"/>
    </row>
    <row r="37" spans="1:32">
      <c r="A37" s="61" t="str">
        <f t="shared" si="0"/>
        <v>NO</v>
      </c>
      <c r="B37" s="109"/>
      <c r="C37" s="109"/>
      <c r="D37" s="177"/>
      <c r="E37" s="178"/>
      <c r="F37" s="40" t="s">
        <v>34</v>
      </c>
      <c r="G37" s="114">
        <f>+U37</f>
        <v>0</v>
      </c>
      <c r="H37" s="32"/>
      <c r="I37" s="72" t="s">
        <v>35</v>
      </c>
      <c r="J37" s="72" t="s">
        <v>35</v>
      </c>
      <c r="K37" s="72" t="s">
        <v>35</v>
      </c>
      <c r="L37" s="133">
        <v>0</v>
      </c>
      <c r="M37" s="33"/>
      <c r="N37" s="33"/>
      <c r="O37" s="33"/>
      <c r="P37" s="33"/>
      <c r="Q37" s="33"/>
      <c r="R37" s="33"/>
      <c r="S37" s="33"/>
      <c r="T37" s="33"/>
      <c r="U37" s="171"/>
      <c r="V37" s="174"/>
      <c r="W37" s="174"/>
      <c r="X37" s="164">
        <f>D37</f>
        <v>0</v>
      </c>
      <c r="Y37" s="164"/>
      <c r="Z37" s="152">
        <f>+Z34+1</f>
        <v>10</v>
      </c>
      <c r="AA37" s="193"/>
      <c r="AB37" s="185"/>
      <c r="AC37" s="185"/>
      <c r="AD37" s="185"/>
      <c r="AE37" s="185"/>
      <c r="AF37" s="186"/>
    </row>
    <row r="38" spans="1:32">
      <c r="A38" s="61" t="str">
        <f t="shared" si="0"/>
        <v>NO</v>
      </c>
      <c r="B38" s="110"/>
      <c r="C38" s="110"/>
      <c r="D38" s="167">
        <f>+D37</f>
        <v>0</v>
      </c>
      <c r="E38" s="168"/>
      <c r="F38" s="72" t="s">
        <v>34</v>
      </c>
      <c r="G38" s="112">
        <f>+G37</f>
        <v>0</v>
      </c>
      <c r="H38" s="34"/>
      <c r="I38" s="72" t="s">
        <v>35</v>
      </c>
      <c r="J38" s="72" t="s">
        <v>35</v>
      </c>
      <c r="K38" s="72" t="s">
        <v>35</v>
      </c>
      <c r="L38" s="134"/>
      <c r="M38" s="35"/>
      <c r="N38" s="35"/>
      <c r="O38" s="35"/>
      <c r="P38" s="35"/>
      <c r="Q38" s="35"/>
      <c r="R38" s="35"/>
      <c r="S38" s="35"/>
      <c r="T38" s="35"/>
      <c r="U38" s="172"/>
      <c r="V38" s="175"/>
      <c r="W38" s="175"/>
      <c r="X38" s="165"/>
      <c r="Y38" s="165"/>
      <c r="Z38" s="153"/>
      <c r="AA38" s="194"/>
      <c r="AB38" s="188"/>
      <c r="AC38" s="188"/>
      <c r="AD38" s="188"/>
      <c r="AE38" s="188"/>
      <c r="AF38" s="189"/>
    </row>
    <row r="39" spans="1:32" ht="15.75" thickBot="1">
      <c r="A39" s="61" t="str">
        <f t="shared" si="0"/>
        <v>NO</v>
      </c>
      <c r="B39" s="111"/>
      <c r="C39" s="150"/>
      <c r="D39" s="169">
        <f>+D38</f>
        <v>0</v>
      </c>
      <c r="E39" s="170"/>
      <c r="F39" s="94" t="s">
        <v>34</v>
      </c>
      <c r="G39" s="113">
        <f>+G38</f>
        <v>0</v>
      </c>
      <c r="H39" s="34"/>
      <c r="I39" s="41" t="s">
        <v>35</v>
      </c>
      <c r="J39" s="41" t="s">
        <v>35</v>
      </c>
      <c r="K39" s="144" t="s">
        <v>35</v>
      </c>
      <c r="L39" s="135"/>
      <c r="M39" s="37">
        <f>(MEDIAN(L37:L39))*1.1</f>
        <v>0</v>
      </c>
      <c r="N39" s="37">
        <f>MAX(L37:L39)</f>
        <v>0</v>
      </c>
      <c r="O39" s="37">
        <f>AVERAGE(L37:L39)*1.2</f>
        <v>0</v>
      </c>
      <c r="P39" s="37">
        <f>AVERAGE(L37:L39)/1.4</f>
        <v>0</v>
      </c>
      <c r="Q39" s="37">
        <f>MIN(L37:L39)</f>
        <v>0</v>
      </c>
      <c r="R39" s="37">
        <f>IF((N39&gt;O39),1,)</f>
        <v>0</v>
      </c>
      <c r="S39" s="37">
        <f>IF((Q39&lt;P39),1,)</f>
        <v>0</v>
      </c>
      <c r="T39" s="38" t="str">
        <f>IF(((R39+S39)&gt;0), "No procede", "Procede")</f>
        <v>Procede</v>
      </c>
      <c r="U39" s="173"/>
      <c r="V39" s="176"/>
      <c r="W39" s="176"/>
      <c r="X39" s="166"/>
      <c r="Y39" s="166"/>
      <c r="Z39" s="154"/>
      <c r="AA39" s="195"/>
      <c r="AB39" s="191"/>
      <c r="AC39" s="191"/>
      <c r="AD39" s="191"/>
      <c r="AE39" s="191"/>
      <c r="AF39" s="192"/>
    </row>
    <row r="40" spans="1:32">
      <c r="A40" s="61" t="str">
        <f t="shared" si="0"/>
        <v>NO</v>
      </c>
      <c r="B40" s="109"/>
      <c r="C40" s="109"/>
      <c r="D40" s="177"/>
      <c r="E40" s="178"/>
      <c r="F40" s="40" t="s">
        <v>34</v>
      </c>
      <c r="G40" s="114">
        <f>+U40</f>
        <v>0</v>
      </c>
      <c r="H40" s="32"/>
      <c r="I40" s="72" t="s">
        <v>35</v>
      </c>
      <c r="J40" s="72" t="s">
        <v>35</v>
      </c>
      <c r="K40" s="72" t="s">
        <v>35</v>
      </c>
      <c r="L40" s="133">
        <v>0</v>
      </c>
      <c r="M40" s="33"/>
      <c r="N40" s="33"/>
      <c r="O40" s="33"/>
      <c r="P40" s="33"/>
      <c r="Q40" s="33"/>
      <c r="R40" s="33"/>
      <c r="S40" s="33"/>
      <c r="T40" s="33"/>
      <c r="U40" s="171"/>
      <c r="V40" s="174"/>
      <c r="W40" s="174"/>
      <c r="X40" s="164">
        <f>D40</f>
        <v>0</v>
      </c>
      <c r="Y40" s="164"/>
      <c r="Z40" s="152">
        <f>+Z37+1</f>
        <v>11</v>
      </c>
      <c r="AA40" s="193"/>
      <c r="AB40" s="185"/>
      <c r="AC40" s="185"/>
      <c r="AD40" s="185"/>
      <c r="AE40" s="185"/>
      <c r="AF40" s="186"/>
    </row>
    <row r="41" spans="1:32">
      <c r="A41" s="61" t="str">
        <f t="shared" si="0"/>
        <v>NO</v>
      </c>
      <c r="B41" s="110"/>
      <c r="C41" s="110"/>
      <c r="D41" s="167">
        <f>+D40</f>
        <v>0</v>
      </c>
      <c r="E41" s="168"/>
      <c r="F41" s="72" t="s">
        <v>34</v>
      </c>
      <c r="G41" s="112">
        <f>+G40</f>
        <v>0</v>
      </c>
      <c r="H41" s="34"/>
      <c r="I41" s="72" t="s">
        <v>35</v>
      </c>
      <c r="J41" s="72" t="s">
        <v>35</v>
      </c>
      <c r="K41" s="72" t="s">
        <v>35</v>
      </c>
      <c r="L41" s="134"/>
      <c r="M41" s="35"/>
      <c r="N41" s="35"/>
      <c r="O41" s="35"/>
      <c r="P41" s="35"/>
      <c r="Q41" s="35"/>
      <c r="R41" s="35"/>
      <c r="S41" s="35"/>
      <c r="T41" s="35"/>
      <c r="U41" s="172"/>
      <c r="V41" s="175"/>
      <c r="W41" s="175"/>
      <c r="X41" s="165"/>
      <c r="Y41" s="165"/>
      <c r="Z41" s="153"/>
      <c r="AA41" s="194"/>
      <c r="AB41" s="188"/>
      <c r="AC41" s="188"/>
      <c r="AD41" s="188"/>
      <c r="AE41" s="188"/>
      <c r="AF41" s="189"/>
    </row>
    <row r="42" spans="1:32" ht="15.75" thickBot="1">
      <c r="A42" s="61" t="str">
        <f t="shared" si="0"/>
        <v>NO</v>
      </c>
      <c r="B42" s="111"/>
      <c r="C42" s="150"/>
      <c r="D42" s="169">
        <f>+D41</f>
        <v>0</v>
      </c>
      <c r="E42" s="170"/>
      <c r="F42" s="94" t="s">
        <v>34</v>
      </c>
      <c r="G42" s="113">
        <f>+G41</f>
        <v>0</v>
      </c>
      <c r="H42" s="34"/>
      <c r="I42" s="41" t="s">
        <v>35</v>
      </c>
      <c r="J42" s="41" t="s">
        <v>35</v>
      </c>
      <c r="K42" s="144" t="s">
        <v>35</v>
      </c>
      <c r="L42" s="135"/>
      <c r="M42" s="37">
        <f>(MEDIAN(L40:L42))*1.1</f>
        <v>0</v>
      </c>
      <c r="N42" s="37">
        <f>MAX(L40:L42)</f>
        <v>0</v>
      </c>
      <c r="O42" s="37">
        <f>AVERAGE(L40:L42)*1.2</f>
        <v>0</v>
      </c>
      <c r="P42" s="37">
        <f>AVERAGE(L40:L42)/1.4</f>
        <v>0</v>
      </c>
      <c r="Q42" s="37">
        <f>MIN(L40:L42)</f>
        <v>0</v>
      </c>
      <c r="R42" s="37">
        <f>IF((N42&gt;O42),1,)</f>
        <v>0</v>
      </c>
      <c r="S42" s="37">
        <f>IF((Q42&lt;P42),1,)</f>
        <v>0</v>
      </c>
      <c r="T42" s="38" t="str">
        <f>IF(((R42+S42)&gt;0), "No procede", "Procede")</f>
        <v>Procede</v>
      </c>
      <c r="U42" s="173"/>
      <c r="V42" s="176"/>
      <c r="W42" s="176"/>
      <c r="X42" s="166"/>
      <c r="Y42" s="166"/>
      <c r="Z42" s="154"/>
      <c r="AA42" s="195"/>
      <c r="AB42" s="191"/>
      <c r="AC42" s="191"/>
      <c r="AD42" s="191"/>
      <c r="AE42" s="191"/>
      <c r="AF42" s="192"/>
    </row>
    <row r="43" spans="1:32">
      <c r="A43" s="61" t="str">
        <f t="shared" si="0"/>
        <v>NO</v>
      </c>
      <c r="B43" s="109"/>
      <c r="C43" s="109"/>
      <c r="D43" s="177"/>
      <c r="E43" s="178"/>
      <c r="F43" s="40" t="s">
        <v>34</v>
      </c>
      <c r="G43" s="114">
        <f>+U43</f>
        <v>0</v>
      </c>
      <c r="H43" s="32"/>
      <c r="I43" s="72" t="s">
        <v>35</v>
      </c>
      <c r="J43" s="72" t="s">
        <v>35</v>
      </c>
      <c r="K43" s="72" t="s">
        <v>35</v>
      </c>
      <c r="L43" s="133">
        <v>0</v>
      </c>
      <c r="M43" s="33"/>
      <c r="N43" s="33"/>
      <c r="O43" s="33"/>
      <c r="P43" s="33"/>
      <c r="Q43" s="33"/>
      <c r="R43" s="33"/>
      <c r="S43" s="33"/>
      <c r="T43" s="33"/>
      <c r="U43" s="171"/>
      <c r="V43" s="174"/>
      <c r="W43" s="174"/>
      <c r="X43" s="164">
        <f>D43</f>
        <v>0</v>
      </c>
      <c r="Y43" s="164"/>
      <c r="Z43" s="152">
        <f>+Z40+1</f>
        <v>12</v>
      </c>
      <c r="AA43" s="193"/>
      <c r="AB43" s="185"/>
      <c r="AC43" s="185"/>
      <c r="AD43" s="185"/>
      <c r="AE43" s="185"/>
      <c r="AF43" s="186"/>
    </row>
    <row r="44" spans="1:32">
      <c r="A44" s="61" t="str">
        <f t="shared" si="0"/>
        <v>NO</v>
      </c>
      <c r="B44" s="110"/>
      <c r="C44" s="110"/>
      <c r="D44" s="167">
        <f>+D43</f>
        <v>0</v>
      </c>
      <c r="E44" s="168"/>
      <c r="F44" s="72" t="s">
        <v>34</v>
      </c>
      <c r="G44" s="112">
        <f>+G43</f>
        <v>0</v>
      </c>
      <c r="H44" s="34"/>
      <c r="I44" s="72" t="s">
        <v>35</v>
      </c>
      <c r="J44" s="72" t="s">
        <v>35</v>
      </c>
      <c r="K44" s="72" t="s">
        <v>35</v>
      </c>
      <c r="L44" s="134"/>
      <c r="M44" s="35"/>
      <c r="N44" s="35"/>
      <c r="O44" s="35"/>
      <c r="P44" s="35"/>
      <c r="Q44" s="35"/>
      <c r="R44" s="35"/>
      <c r="S44" s="35"/>
      <c r="T44" s="35"/>
      <c r="U44" s="172"/>
      <c r="V44" s="175"/>
      <c r="W44" s="175"/>
      <c r="X44" s="165"/>
      <c r="Y44" s="165"/>
      <c r="Z44" s="153"/>
      <c r="AA44" s="194"/>
      <c r="AB44" s="188"/>
      <c r="AC44" s="188"/>
      <c r="AD44" s="188"/>
      <c r="AE44" s="188"/>
      <c r="AF44" s="189"/>
    </row>
    <row r="45" spans="1:32" ht="15.75" thickBot="1">
      <c r="A45" s="61" t="str">
        <f t="shared" si="0"/>
        <v>NO</v>
      </c>
      <c r="B45" s="111"/>
      <c r="C45" s="150"/>
      <c r="D45" s="169">
        <f>+D44</f>
        <v>0</v>
      </c>
      <c r="E45" s="170"/>
      <c r="F45" s="94" t="s">
        <v>34</v>
      </c>
      <c r="G45" s="113">
        <f>+G44</f>
        <v>0</v>
      </c>
      <c r="H45" s="34"/>
      <c r="I45" s="41" t="s">
        <v>35</v>
      </c>
      <c r="J45" s="41" t="s">
        <v>35</v>
      </c>
      <c r="K45" s="144" t="s">
        <v>35</v>
      </c>
      <c r="L45" s="135"/>
      <c r="M45" s="37">
        <f>(MEDIAN(L43:L45))*1.1</f>
        <v>0</v>
      </c>
      <c r="N45" s="37">
        <f>MAX(L43:L45)</f>
        <v>0</v>
      </c>
      <c r="O45" s="37">
        <f>AVERAGE(L43:L45)*1.2</f>
        <v>0</v>
      </c>
      <c r="P45" s="37">
        <f>AVERAGE(L43:L45)/1.4</f>
        <v>0</v>
      </c>
      <c r="Q45" s="37">
        <f>MIN(L43:L45)</f>
        <v>0</v>
      </c>
      <c r="R45" s="37">
        <f>IF((N45&gt;O45),1,)</f>
        <v>0</v>
      </c>
      <c r="S45" s="37">
        <f>IF((Q45&lt;P45),1,)</f>
        <v>0</v>
      </c>
      <c r="T45" s="38" t="str">
        <f>IF(((R45+S45)&gt;0), "No procede", "Procede")</f>
        <v>Procede</v>
      </c>
      <c r="U45" s="173"/>
      <c r="V45" s="176"/>
      <c r="W45" s="176"/>
      <c r="X45" s="166"/>
      <c r="Y45" s="166"/>
      <c r="Z45" s="154"/>
      <c r="AA45" s="195"/>
      <c r="AB45" s="191"/>
      <c r="AC45" s="191"/>
      <c r="AD45" s="191"/>
      <c r="AE45" s="191"/>
      <c r="AF45" s="192"/>
    </row>
    <row r="46" spans="1:32">
      <c r="A46" s="61" t="str">
        <f t="shared" si="0"/>
        <v>NO</v>
      </c>
      <c r="B46" s="109"/>
      <c r="C46" s="109"/>
      <c r="D46" s="177"/>
      <c r="E46" s="178"/>
      <c r="F46" s="40" t="s">
        <v>34</v>
      </c>
      <c r="G46" s="114">
        <f>+U46</f>
        <v>0</v>
      </c>
      <c r="H46" s="32"/>
      <c r="I46" s="72" t="s">
        <v>35</v>
      </c>
      <c r="J46" s="72" t="s">
        <v>35</v>
      </c>
      <c r="K46" s="72" t="s">
        <v>35</v>
      </c>
      <c r="L46" s="133">
        <v>0</v>
      </c>
      <c r="M46" s="33"/>
      <c r="N46" s="33"/>
      <c r="O46" s="33"/>
      <c r="P46" s="33"/>
      <c r="Q46" s="33"/>
      <c r="R46" s="33"/>
      <c r="S46" s="33"/>
      <c r="T46" s="33"/>
      <c r="U46" s="171"/>
      <c r="V46" s="174"/>
      <c r="W46" s="174"/>
      <c r="X46" s="164">
        <f>D46</f>
        <v>0</v>
      </c>
      <c r="Y46" s="164"/>
      <c r="Z46" s="152">
        <f>+Z43+1</f>
        <v>13</v>
      </c>
      <c r="AA46" s="204"/>
      <c r="AB46" s="156"/>
      <c r="AC46" s="156"/>
      <c r="AD46" s="156"/>
      <c r="AE46" s="156"/>
      <c r="AF46" s="157"/>
    </row>
    <row r="47" spans="1:32">
      <c r="A47" s="61" t="str">
        <f t="shared" si="0"/>
        <v>NO</v>
      </c>
      <c r="B47" s="110"/>
      <c r="C47" s="110"/>
      <c r="D47" s="167">
        <f>+D46</f>
        <v>0</v>
      </c>
      <c r="E47" s="168"/>
      <c r="F47" s="72" t="s">
        <v>34</v>
      </c>
      <c r="G47" s="112">
        <f>+G46</f>
        <v>0</v>
      </c>
      <c r="H47" s="34"/>
      <c r="I47" s="72" t="s">
        <v>35</v>
      </c>
      <c r="J47" s="72" t="s">
        <v>35</v>
      </c>
      <c r="K47" s="72" t="s">
        <v>35</v>
      </c>
      <c r="L47" s="134"/>
      <c r="M47" s="35"/>
      <c r="N47" s="35"/>
      <c r="O47" s="35"/>
      <c r="P47" s="35"/>
      <c r="Q47" s="35"/>
      <c r="R47" s="35"/>
      <c r="S47" s="35"/>
      <c r="T47" s="35"/>
      <c r="U47" s="172"/>
      <c r="V47" s="175"/>
      <c r="W47" s="175"/>
      <c r="X47" s="165"/>
      <c r="Y47" s="165"/>
      <c r="Z47" s="153"/>
      <c r="AA47" s="205"/>
      <c r="AB47" s="159"/>
      <c r="AC47" s="159"/>
      <c r="AD47" s="159"/>
      <c r="AE47" s="159"/>
      <c r="AF47" s="160"/>
    </row>
    <row r="48" spans="1:32" ht="15.75" thickBot="1">
      <c r="A48" s="61" t="str">
        <f t="shared" si="0"/>
        <v>NO</v>
      </c>
      <c r="B48" s="111"/>
      <c r="C48" s="150"/>
      <c r="D48" s="169">
        <f>+D47</f>
        <v>0</v>
      </c>
      <c r="E48" s="170"/>
      <c r="F48" s="94" t="s">
        <v>34</v>
      </c>
      <c r="G48" s="113">
        <f>+G47</f>
        <v>0</v>
      </c>
      <c r="H48" s="34"/>
      <c r="I48" s="41" t="s">
        <v>35</v>
      </c>
      <c r="J48" s="41" t="s">
        <v>35</v>
      </c>
      <c r="K48" s="144" t="s">
        <v>35</v>
      </c>
      <c r="L48" s="135"/>
      <c r="M48" s="37">
        <f>(MEDIAN(L46:L48))*1.1</f>
        <v>0</v>
      </c>
      <c r="N48" s="37">
        <f>MAX(L46:L48)</f>
        <v>0</v>
      </c>
      <c r="O48" s="37">
        <f>AVERAGE(L46:L48)*1.2</f>
        <v>0</v>
      </c>
      <c r="P48" s="37">
        <f>AVERAGE(L46:L48)/1.4</f>
        <v>0</v>
      </c>
      <c r="Q48" s="37">
        <f>MIN(L46:L48)</f>
        <v>0</v>
      </c>
      <c r="R48" s="37">
        <f>IF((N48&gt;O48),1,)</f>
        <v>0</v>
      </c>
      <c r="S48" s="37">
        <f>IF((Q48&lt;P48),1,)</f>
        <v>0</v>
      </c>
      <c r="T48" s="38" t="str">
        <f>IF(((R48+S48)&gt;0), "No procede", "Procede")</f>
        <v>Procede</v>
      </c>
      <c r="U48" s="173"/>
      <c r="V48" s="176"/>
      <c r="W48" s="176"/>
      <c r="X48" s="203"/>
      <c r="Y48" s="203"/>
      <c r="Z48" s="154"/>
      <c r="AA48" s="206"/>
      <c r="AB48" s="162"/>
      <c r="AC48" s="162"/>
      <c r="AD48" s="162"/>
      <c r="AE48" s="162"/>
      <c r="AF48" s="163"/>
    </row>
    <row r="49" spans="1:32">
      <c r="A49" s="61" t="str">
        <f t="shared" si="0"/>
        <v>NO</v>
      </c>
      <c r="B49" s="109"/>
      <c r="C49" s="109"/>
      <c r="D49" s="177"/>
      <c r="E49" s="178"/>
      <c r="F49" s="40" t="s">
        <v>34</v>
      </c>
      <c r="G49" s="114">
        <f>+U49</f>
        <v>0</v>
      </c>
      <c r="H49" s="32"/>
      <c r="I49" s="72" t="s">
        <v>35</v>
      </c>
      <c r="J49" s="72" t="s">
        <v>35</v>
      </c>
      <c r="K49" s="72" t="s">
        <v>35</v>
      </c>
      <c r="L49" s="133">
        <v>0</v>
      </c>
      <c r="M49" s="33"/>
      <c r="N49" s="33"/>
      <c r="O49" s="33"/>
      <c r="P49" s="33"/>
      <c r="Q49" s="33"/>
      <c r="R49" s="33"/>
      <c r="S49" s="33"/>
      <c r="T49" s="33"/>
      <c r="U49" s="171"/>
      <c r="V49" s="174"/>
      <c r="W49" s="174"/>
      <c r="X49" s="164">
        <f>D49</f>
        <v>0</v>
      </c>
      <c r="Y49" s="164"/>
      <c r="Z49" s="152">
        <f>+Z46+1</f>
        <v>14</v>
      </c>
      <c r="AA49" s="155"/>
      <c r="AB49" s="156"/>
      <c r="AC49" s="156"/>
      <c r="AD49" s="156"/>
      <c r="AE49" s="156"/>
      <c r="AF49" s="157"/>
    </row>
    <row r="50" spans="1:32">
      <c r="A50" s="61" t="str">
        <f t="shared" si="0"/>
        <v>NO</v>
      </c>
      <c r="B50" s="110"/>
      <c r="C50" s="110"/>
      <c r="D50" s="167">
        <f>+D49</f>
        <v>0</v>
      </c>
      <c r="E50" s="168"/>
      <c r="F50" s="72" t="s">
        <v>34</v>
      </c>
      <c r="G50" s="112">
        <f>+G49</f>
        <v>0</v>
      </c>
      <c r="H50" s="34"/>
      <c r="I50" s="72" t="s">
        <v>35</v>
      </c>
      <c r="J50" s="72" t="s">
        <v>35</v>
      </c>
      <c r="K50" s="72" t="s">
        <v>35</v>
      </c>
      <c r="L50" s="134"/>
      <c r="M50" s="35"/>
      <c r="N50" s="35"/>
      <c r="O50" s="35"/>
      <c r="P50" s="35"/>
      <c r="Q50" s="35"/>
      <c r="R50" s="35"/>
      <c r="S50" s="35"/>
      <c r="T50" s="35"/>
      <c r="U50" s="172"/>
      <c r="V50" s="175"/>
      <c r="W50" s="175"/>
      <c r="X50" s="165"/>
      <c r="Y50" s="165"/>
      <c r="Z50" s="153"/>
      <c r="AA50" s="158"/>
      <c r="AB50" s="159"/>
      <c r="AC50" s="159"/>
      <c r="AD50" s="159"/>
      <c r="AE50" s="159"/>
      <c r="AF50" s="160"/>
    </row>
    <row r="51" spans="1:32" ht="15.75" thickBot="1">
      <c r="A51" s="61" t="str">
        <f t="shared" si="0"/>
        <v>NO</v>
      </c>
      <c r="B51" s="136"/>
      <c r="C51" s="151"/>
      <c r="D51" s="169">
        <f>+D50</f>
        <v>0</v>
      </c>
      <c r="E51" s="170"/>
      <c r="F51" s="94" t="s">
        <v>34</v>
      </c>
      <c r="G51" s="113">
        <f>+G50</f>
        <v>0</v>
      </c>
      <c r="H51" s="36"/>
      <c r="I51" s="41" t="s">
        <v>35</v>
      </c>
      <c r="J51" s="41" t="s">
        <v>35</v>
      </c>
      <c r="K51" s="141" t="s">
        <v>35</v>
      </c>
      <c r="L51" s="143"/>
      <c r="M51" s="142">
        <f>(MEDIAN(L49:L51))*1.1</f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8" t="str">
        <f>IF(((R51+S51)&gt;0), "No procede", "Procede")</f>
        <v>Procede</v>
      </c>
      <c r="U51" s="173"/>
      <c r="V51" s="176"/>
      <c r="W51" s="176"/>
      <c r="X51" s="166"/>
      <c r="Y51" s="166"/>
      <c r="Z51" s="154"/>
      <c r="AA51" s="161"/>
      <c r="AB51" s="162"/>
      <c r="AC51" s="162"/>
      <c r="AD51" s="162"/>
      <c r="AE51" s="162"/>
      <c r="AF51" s="163"/>
    </row>
    <row r="52" spans="1:32">
      <c r="A52" s="85" t="str">
        <f t="shared" si="0"/>
        <v>SI</v>
      </c>
      <c r="B52" s="86" t="s">
        <v>36</v>
      </c>
      <c r="C52" s="86"/>
      <c r="D52" s="1"/>
      <c r="E52" s="1"/>
      <c r="F52" s="1"/>
      <c r="G52" s="1"/>
      <c r="H52" s="1"/>
      <c r="I52" s="1"/>
      <c r="J52" s="1"/>
      <c r="K52" s="1"/>
      <c r="L52" s="13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71"/>
      <c r="Y52" s="71"/>
      <c r="Z52" s="1"/>
      <c r="AA52" s="1"/>
      <c r="AB52" s="1"/>
      <c r="AC52" s="1"/>
      <c r="AD52" s="1"/>
      <c r="AE52" s="1"/>
      <c r="AF52" s="1"/>
    </row>
    <row r="53" spans="1:32">
      <c r="A53" s="85" t="str">
        <f t="shared" si="0"/>
        <v>SI</v>
      </c>
      <c r="B53" s="87" t="s">
        <v>36</v>
      </c>
      <c r="C53" s="87"/>
      <c r="D53" s="83" t="s">
        <v>37</v>
      </c>
      <c r="E53" s="1"/>
      <c r="F53" s="1"/>
      <c r="G53" s="1"/>
      <c r="H53" s="1"/>
      <c r="I53" s="1"/>
      <c r="J53" s="1"/>
      <c r="K53" s="1"/>
      <c r="L53" s="13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71"/>
      <c r="Y53" s="71"/>
      <c r="Z53" s="1"/>
      <c r="AA53" s="1"/>
      <c r="AB53" s="1"/>
      <c r="AC53" s="1"/>
      <c r="AD53" s="1"/>
      <c r="AE53" s="1"/>
      <c r="AF53" s="1"/>
    </row>
    <row r="54" spans="1:32">
      <c r="A54" s="85" t="str">
        <f t="shared" si="0"/>
        <v>SI</v>
      </c>
      <c r="B54" s="86" t="s">
        <v>36</v>
      </c>
      <c r="C54" s="86"/>
      <c r="D54" s="207"/>
      <c r="E54" s="207"/>
      <c r="F54" s="207"/>
      <c r="G54" s="207"/>
      <c r="H54" s="207"/>
      <c r="I54" s="207"/>
      <c r="J54" s="207"/>
      <c r="K54" s="1"/>
      <c r="L54" s="130"/>
      <c r="M54" s="1"/>
      <c r="N54" s="1"/>
      <c r="O54" s="1"/>
      <c r="P54" s="1"/>
      <c r="Q54" s="1"/>
      <c r="R54" s="1"/>
      <c r="S54" s="1"/>
      <c r="T54" s="1"/>
      <c r="W54" s="4"/>
      <c r="AE54" s="80"/>
    </row>
    <row r="55" spans="1:32">
      <c r="A55" s="85" t="str">
        <f t="shared" si="0"/>
        <v>SI</v>
      </c>
      <c r="B55" s="86" t="s">
        <v>36</v>
      </c>
      <c r="C55" s="86"/>
      <c r="D55" s="207"/>
      <c r="E55" s="207"/>
      <c r="F55" s="207"/>
      <c r="G55" s="207"/>
      <c r="H55" s="207"/>
      <c r="I55" s="207"/>
      <c r="J55" s="207"/>
      <c r="K55" s="145" t="s">
        <v>38</v>
      </c>
      <c r="L55" s="130"/>
      <c r="M55" s="1"/>
      <c r="N55" s="1"/>
      <c r="O55" s="1"/>
      <c r="P55" s="1"/>
      <c r="Q55" s="1"/>
      <c r="R55" s="1"/>
      <c r="S55" s="1"/>
      <c r="T55" s="1"/>
      <c r="V55" s="145" t="s">
        <v>39</v>
      </c>
      <c r="W55" s="92"/>
      <c r="AE55" s="92"/>
    </row>
    <row r="56" spans="1:32" ht="15.75" thickBot="1">
      <c r="A56" s="85" t="str">
        <f t="shared" si="0"/>
        <v>SI</v>
      </c>
      <c r="B56" s="88" t="s">
        <v>36</v>
      </c>
      <c r="C56" s="88"/>
      <c r="D56" s="207"/>
      <c r="E56" s="207"/>
      <c r="F56" s="207"/>
      <c r="G56" s="207"/>
      <c r="H56" s="207"/>
      <c r="I56" s="207"/>
      <c r="J56" s="207"/>
      <c r="K56" s="81"/>
      <c r="L56" s="131"/>
      <c r="M56" s="81"/>
      <c r="V56" s="81"/>
      <c r="W56" s="93"/>
      <c r="X56" s="81"/>
      <c r="AE56" s="4"/>
    </row>
    <row r="57" spans="1:32">
      <c r="W57" s="4"/>
      <c r="AE57" s="4"/>
    </row>
    <row r="58" spans="1:32">
      <c r="W58" s="4"/>
    </row>
  </sheetData>
  <sheetProtection password="AB2A" sheet="1" formatCells="0" formatColumns="0" formatRows="0" autoFilter="0"/>
  <autoFilter ref="A9:AF57" xr:uid="{588D574B-1B4F-4855-9FF5-950BA87EC2C1}">
    <filterColumn colId="3" showButton="0"/>
    <filterColumn colId="26" showButton="0"/>
    <filterColumn colId="27" showButton="0"/>
    <filterColumn colId="28" showButton="0"/>
    <filterColumn colId="29" showButton="0"/>
    <filterColumn colId="30" showButton="0"/>
  </autoFilter>
  <mergeCells count="153">
    <mergeCell ref="D12:E12"/>
    <mergeCell ref="D54:J54"/>
    <mergeCell ref="D55:J55"/>
    <mergeCell ref="D56:J56"/>
    <mergeCell ref="F7:T7"/>
    <mergeCell ref="W2:Z4"/>
    <mergeCell ref="D3:I3"/>
    <mergeCell ref="D4:I4"/>
    <mergeCell ref="D5:I5"/>
    <mergeCell ref="U10:U12"/>
    <mergeCell ref="X10:X12"/>
    <mergeCell ref="Y10:Y12"/>
    <mergeCell ref="Y13:Y15"/>
    <mergeCell ref="Y16:Y18"/>
    <mergeCell ref="Y19:Y21"/>
    <mergeCell ref="Y22:Y24"/>
    <mergeCell ref="Y25:Y27"/>
    <mergeCell ref="Y28:Y30"/>
    <mergeCell ref="Y31:Y33"/>
    <mergeCell ref="Y34:Y36"/>
    <mergeCell ref="Y37:Y39"/>
    <mergeCell ref="Y40:Y42"/>
    <mergeCell ref="Y43:Y45"/>
    <mergeCell ref="V37:V39"/>
    <mergeCell ref="Z40:Z42"/>
    <mergeCell ref="X40:X42"/>
    <mergeCell ref="X43:X45"/>
    <mergeCell ref="Y46:Y48"/>
    <mergeCell ref="W37:W39"/>
    <mergeCell ref="U19:U21"/>
    <mergeCell ref="V19:V21"/>
    <mergeCell ref="V25:V27"/>
    <mergeCell ref="W13:W15"/>
    <mergeCell ref="V34:V36"/>
    <mergeCell ref="W16:W18"/>
    <mergeCell ref="V22:V24"/>
    <mergeCell ref="V31:V33"/>
    <mergeCell ref="U13:U15"/>
    <mergeCell ref="V13:V15"/>
    <mergeCell ref="U37:U39"/>
    <mergeCell ref="W25:W27"/>
    <mergeCell ref="U16:U18"/>
    <mergeCell ref="V16:V18"/>
    <mergeCell ref="U31:U33"/>
    <mergeCell ref="U34:U36"/>
    <mergeCell ref="U25:U27"/>
    <mergeCell ref="U28:U30"/>
    <mergeCell ref="V28:V30"/>
    <mergeCell ref="Z16:Z18"/>
    <mergeCell ref="Z19:Z21"/>
    <mergeCell ref="W43:W45"/>
    <mergeCell ref="AA37:AF39"/>
    <mergeCell ref="AA22:AF24"/>
    <mergeCell ref="Z22:Z24"/>
    <mergeCell ref="AA28:AF30"/>
    <mergeCell ref="Z37:Z39"/>
    <mergeCell ref="W31:W33"/>
    <mergeCell ref="X31:X33"/>
    <mergeCell ref="AA31:AF33"/>
    <mergeCell ref="AA34:AF36"/>
    <mergeCell ref="W34:W36"/>
    <mergeCell ref="Z31:Z33"/>
    <mergeCell ref="Z34:Z36"/>
    <mergeCell ref="X34:X36"/>
    <mergeCell ref="X37:X39"/>
    <mergeCell ref="W22:W24"/>
    <mergeCell ref="X28:X30"/>
    <mergeCell ref="W28:W30"/>
    <mergeCell ref="W40:W42"/>
    <mergeCell ref="AA40:AF42"/>
    <mergeCell ref="AA43:AF45"/>
    <mergeCell ref="Z43:Z45"/>
    <mergeCell ref="B1:AF1"/>
    <mergeCell ref="AA9:AF9"/>
    <mergeCell ref="D33:E33"/>
    <mergeCell ref="Z10:Z12"/>
    <mergeCell ref="Z13:Z15"/>
    <mergeCell ref="AA10:AF12"/>
    <mergeCell ref="AA13:AF15"/>
    <mergeCell ref="AA19:AF21"/>
    <mergeCell ref="X25:X27"/>
    <mergeCell ref="AA25:AF27"/>
    <mergeCell ref="X13:X15"/>
    <mergeCell ref="X22:X24"/>
    <mergeCell ref="B7:E7"/>
    <mergeCell ref="D9:E9"/>
    <mergeCell ref="V10:V12"/>
    <mergeCell ref="W10:W12"/>
    <mergeCell ref="D15:E15"/>
    <mergeCell ref="D10:E10"/>
    <mergeCell ref="D11:E11"/>
    <mergeCell ref="D17:E17"/>
    <mergeCell ref="M8:T8"/>
    <mergeCell ref="Z25:Z27"/>
    <mergeCell ref="Z28:Z30"/>
    <mergeCell ref="AA16:AF18"/>
    <mergeCell ref="D13:E13"/>
    <mergeCell ref="D14:E14"/>
    <mergeCell ref="D35:E35"/>
    <mergeCell ref="D27:E27"/>
    <mergeCell ref="D21:E21"/>
    <mergeCell ref="D22:E22"/>
    <mergeCell ref="D23:E23"/>
    <mergeCell ref="D24:E24"/>
    <mergeCell ref="D25:E25"/>
    <mergeCell ref="D26:E26"/>
    <mergeCell ref="D16:E16"/>
    <mergeCell ref="D18:E18"/>
    <mergeCell ref="X16:X18"/>
    <mergeCell ref="U22:U24"/>
    <mergeCell ref="D30:E30"/>
    <mergeCell ref="D31:E31"/>
    <mergeCell ref="D32:E32"/>
    <mergeCell ref="D41:E41"/>
    <mergeCell ref="D42:E42"/>
    <mergeCell ref="D49:E49"/>
    <mergeCell ref="D50:E50"/>
    <mergeCell ref="U49:U51"/>
    <mergeCell ref="V49:V51"/>
    <mergeCell ref="W49:W51"/>
    <mergeCell ref="X49:X51"/>
    <mergeCell ref="W19:W21"/>
    <mergeCell ref="X19:X21"/>
    <mergeCell ref="U40:U42"/>
    <mergeCell ref="V40:V42"/>
    <mergeCell ref="X46:X48"/>
    <mergeCell ref="D19:E19"/>
    <mergeCell ref="D20:E20"/>
    <mergeCell ref="D40:E40"/>
    <mergeCell ref="D43:E43"/>
    <mergeCell ref="D38:E38"/>
    <mergeCell ref="D39:E39"/>
    <mergeCell ref="D28:E28"/>
    <mergeCell ref="D29:E29"/>
    <mergeCell ref="D36:E36"/>
    <mergeCell ref="D37:E37"/>
    <mergeCell ref="D34:E34"/>
    <mergeCell ref="Z49:Z51"/>
    <mergeCell ref="AA49:AF51"/>
    <mergeCell ref="Y49:Y51"/>
    <mergeCell ref="D44:E44"/>
    <mergeCell ref="D45:E45"/>
    <mergeCell ref="U46:U48"/>
    <mergeCell ref="V46:V48"/>
    <mergeCell ref="W46:W48"/>
    <mergeCell ref="U43:U45"/>
    <mergeCell ref="V43:V45"/>
    <mergeCell ref="D51:E51"/>
    <mergeCell ref="D46:E46"/>
    <mergeCell ref="D47:E47"/>
    <mergeCell ref="D48:E48"/>
    <mergeCell ref="AA46:AF48"/>
    <mergeCell ref="Z46:Z48"/>
  </mergeCells>
  <conditionalFormatting sqref="A10:A48">
    <cfRule type="containsText" dxfId="9" priority="11" stopIfTrue="1" operator="containsText" text="NO">
      <formula>NOT(ISERROR(SEARCH("NO",A10)))</formula>
    </cfRule>
    <cfRule type="containsText" dxfId="8" priority="12" stopIfTrue="1" operator="containsText" text="SI">
      <formula>NOT(ISERROR(SEARCH("SI",A10)))</formula>
    </cfRule>
  </conditionalFormatting>
  <conditionalFormatting sqref="A52:A56">
    <cfRule type="containsText" dxfId="7" priority="9" stopIfTrue="1" operator="containsText" text="NO">
      <formula>NOT(ISERROR(SEARCH("NO",A52)))</formula>
    </cfRule>
    <cfRule type="containsText" dxfId="6" priority="10" stopIfTrue="1" operator="containsText" text="SI">
      <formula>NOT(ISERROR(SEARCH("SI",A52)))</formula>
    </cfRule>
  </conditionalFormatting>
  <conditionalFormatting sqref="A49:A51">
    <cfRule type="containsText" dxfId="5" priority="7" stopIfTrue="1" operator="containsText" text="NO">
      <formula>NOT(ISERROR(SEARCH("NO",A49)))</formula>
    </cfRule>
    <cfRule type="containsText" dxfId="4" priority="8" stopIfTrue="1" operator="containsText" text="SI">
      <formula>NOT(ISERROR(SEARCH("SI",A49)))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300" scale="57" orientation="landscape" r:id="rId1"/>
  <headerFooter>
    <oddFooter>&amp;RFO-CON-5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FCA7-E955-4E9C-9796-D2553456BF56}">
  <dimension ref="A1:M30"/>
  <sheetViews>
    <sheetView zoomScale="140" zoomScaleNormal="140" workbookViewId="0">
      <selection activeCell="D5" sqref="D5"/>
    </sheetView>
  </sheetViews>
  <sheetFormatPr defaultColWidth="11.42578125" defaultRowHeight="15"/>
  <cols>
    <col min="1" max="1" width="5" style="2" customWidth="1"/>
    <col min="2" max="2" width="8.140625" style="2" customWidth="1"/>
    <col min="3" max="3" width="10" style="2" customWidth="1"/>
    <col min="4" max="4" width="6.7109375" style="2" customWidth="1"/>
    <col min="5" max="5" width="35.28515625" style="2" customWidth="1"/>
    <col min="6" max="6" width="12" style="2" customWidth="1"/>
    <col min="7" max="7" width="7.7109375" style="2" customWidth="1"/>
    <col min="8" max="8" width="8.85546875" style="2" customWidth="1"/>
    <col min="9" max="9" width="11" style="2" customWidth="1"/>
    <col min="10" max="10" width="10.42578125" style="2" customWidth="1"/>
    <col min="11" max="11" width="10.28515625" style="2" customWidth="1"/>
    <col min="12" max="12" width="23.28515625" style="2" customWidth="1"/>
    <col min="13" max="13" width="10.140625" style="2" customWidth="1"/>
    <col min="14" max="16384" width="11.42578125" style="2"/>
  </cols>
  <sheetData>
    <row r="1" spans="1:13">
      <c r="B1" s="232" t="s">
        <v>40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 ht="15.75" thickBot="1"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ht="27.75" customHeight="1">
      <c r="B3" s="251" t="s">
        <v>41</v>
      </c>
      <c r="C3" s="251"/>
      <c r="D3" s="250">
        <f>'Investigacion de Mercado'!F7</f>
        <v>0</v>
      </c>
      <c r="E3" s="250"/>
      <c r="F3" s="42"/>
      <c r="G3" s="42"/>
      <c r="H3" s="42"/>
      <c r="I3" s="42"/>
      <c r="J3" s="239" t="s">
        <v>42</v>
      </c>
      <c r="K3" s="240"/>
      <c r="L3" s="5"/>
      <c r="M3" s="1"/>
    </row>
    <row r="4" spans="1:13">
      <c r="B4" s="252" t="s">
        <v>43</v>
      </c>
      <c r="C4" s="252"/>
      <c r="D4" s="249">
        <f>'Investigacion de Mercado'!D3</f>
        <v>0</v>
      </c>
      <c r="E4" s="249"/>
      <c r="F4" s="43"/>
      <c r="G4" s="43"/>
      <c r="H4" s="43"/>
      <c r="I4" s="43"/>
      <c r="J4" s="241"/>
      <c r="K4" s="242"/>
      <c r="L4" s="5"/>
      <c r="M4" s="1"/>
    </row>
    <row r="5" spans="1:13" ht="15.75" thickBot="1">
      <c r="B5" s="253" t="s">
        <v>44</v>
      </c>
      <c r="C5" s="253"/>
      <c r="D5" s="137">
        <f>'Investigacion de Mercado'!D4</f>
        <v>0</v>
      </c>
      <c r="E5" s="137"/>
      <c r="F5" s="6"/>
      <c r="G5" s="6"/>
      <c r="H5" s="6"/>
      <c r="I5" s="6"/>
      <c r="J5" s="243"/>
      <c r="K5" s="244"/>
      <c r="L5" s="5"/>
      <c r="M5" s="1"/>
    </row>
    <row r="6" spans="1:1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6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43.5" customHeight="1">
      <c r="A8" s="248" t="s">
        <v>8</v>
      </c>
      <c r="B8" s="237" t="s">
        <v>29</v>
      </c>
      <c r="C8" s="234" t="s">
        <v>45</v>
      </c>
      <c r="D8" s="237" t="s">
        <v>46</v>
      </c>
      <c r="E8" s="234" t="s">
        <v>47</v>
      </c>
      <c r="F8" s="234" t="s">
        <v>48</v>
      </c>
      <c r="G8" s="234" t="s">
        <v>49</v>
      </c>
      <c r="H8" s="234" t="s">
        <v>50</v>
      </c>
      <c r="I8" s="234" t="s">
        <v>51</v>
      </c>
      <c r="J8" s="236" t="s">
        <v>52</v>
      </c>
      <c r="K8" s="236" t="s">
        <v>53</v>
      </c>
      <c r="L8" s="236" t="s">
        <v>54</v>
      </c>
      <c r="M8" s="236" t="s">
        <v>55</v>
      </c>
    </row>
    <row r="9" spans="1:13" ht="26.25" customHeight="1">
      <c r="A9" s="248"/>
      <c r="B9" s="238"/>
      <c r="C9" s="235"/>
      <c r="D9" s="238"/>
      <c r="E9" s="235"/>
      <c r="F9" s="235"/>
      <c r="G9" s="235"/>
      <c r="H9" s="235"/>
      <c r="I9" s="235"/>
      <c r="J9" s="235"/>
      <c r="K9" s="235"/>
      <c r="L9" s="235"/>
      <c r="M9" s="235"/>
    </row>
    <row r="10" spans="1:13">
      <c r="A10" s="58" t="str">
        <f>IF((B10&gt;1),"SI","NO")</f>
        <v>NO</v>
      </c>
      <c r="B10" s="59">
        <f>'Investigacion de Mercado'!W10</f>
        <v>0</v>
      </c>
      <c r="C10" s="59">
        <f>'Investigacion de Mercado'!X10</f>
        <v>989898</v>
      </c>
      <c r="D10" s="59">
        <f>'Investigacion de Mercado'!Z10</f>
        <v>1</v>
      </c>
      <c r="E10" s="57">
        <f>'Investigacion de Mercado'!AA10</f>
        <v>0</v>
      </c>
      <c r="F10" s="59">
        <f>'Investigacion de Mercado'!U10</f>
        <v>9</v>
      </c>
      <c r="G10" s="59">
        <f>'Investigacion de Mercado'!V10</f>
        <v>0</v>
      </c>
      <c r="H10" s="7">
        <v>0</v>
      </c>
      <c r="I10" s="69" t="s">
        <v>35</v>
      </c>
      <c r="J10" s="70">
        <v>0</v>
      </c>
      <c r="K10" s="70">
        <v>0</v>
      </c>
      <c r="L10" s="70" t="s">
        <v>35</v>
      </c>
      <c r="M10" s="70" t="s">
        <v>35</v>
      </c>
    </row>
    <row r="11" spans="1:13">
      <c r="A11" s="58" t="str">
        <f t="shared" ref="A11:A23" si="0">IF((B11&gt;1),"SI","NO")</f>
        <v>NO</v>
      </c>
      <c r="B11" s="59">
        <f>'Investigacion de Mercado'!W13</f>
        <v>0</v>
      </c>
      <c r="C11" s="59">
        <f>'Investigacion de Mercado'!X13</f>
        <v>0</v>
      </c>
      <c r="D11" s="59">
        <f>'Investigacion de Mercado'!Z13</f>
        <v>2</v>
      </c>
      <c r="E11" s="57">
        <f>'Investigacion de Mercado'!AA13</f>
        <v>0</v>
      </c>
      <c r="F11" s="59">
        <f>'Investigacion de Mercado'!U13</f>
        <v>0</v>
      </c>
      <c r="G11" s="59">
        <f>'Investigacion de Mercado'!V13</f>
        <v>0</v>
      </c>
      <c r="H11" s="7">
        <v>0</v>
      </c>
      <c r="I11" s="69" t="s">
        <v>35</v>
      </c>
      <c r="J11" s="70">
        <v>0</v>
      </c>
      <c r="K11" s="70">
        <v>0</v>
      </c>
      <c r="L11" s="70" t="s">
        <v>35</v>
      </c>
      <c r="M11" s="70" t="s">
        <v>35</v>
      </c>
    </row>
    <row r="12" spans="1:13">
      <c r="A12" s="58" t="str">
        <f t="shared" si="0"/>
        <v>NO</v>
      </c>
      <c r="B12" s="59">
        <f>'Investigacion de Mercado'!W16</f>
        <v>0</v>
      </c>
      <c r="C12" s="59">
        <f>'Investigacion de Mercado'!X16</f>
        <v>0</v>
      </c>
      <c r="D12" s="59">
        <f>'Investigacion de Mercado'!Z16</f>
        <v>3</v>
      </c>
      <c r="E12" s="57">
        <f>'Investigacion de Mercado'!AA16</f>
        <v>0</v>
      </c>
      <c r="F12" s="59">
        <f>'Investigacion de Mercado'!U16</f>
        <v>0</v>
      </c>
      <c r="G12" s="59">
        <f>'Investigacion de Mercado'!V16</f>
        <v>0</v>
      </c>
      <c r="H12" s="7">
        <v>0</v>
      </c>
      <c r="I12" s="69" t="s">
        <v>35</v>
      </c>
      <c r="J12" s="70">
        <v>0</v>
      </c>
      <c r="K12" s="70">
        <v>0</v>
      </c>
      <c r="L12" s="70" t="s">
        <v>35</v>
      </c>
      <c r="M12" s="70" t="s">
        <v>35</v>
      </c>
    </row>
    <row r="13" spans="1:13">
      <c r="A13" s="58" t="str">
        <f t="shared" si="0"/>
        <v>NO</v>
      </c>
      <c r="B13" s="59">
        <f>'Investigacion de Mercado'!W19</f>
        <v>0</v>
      </c>
      <c r="C13" s="59">
        <f>'Investigacion de Mercado'!X19</f>
        <v>0</v>
      </c>
      <c r="D13" s="59">
        <f>'Investigacion de Mercado'!Z19</f>
        <v>4</v>
      </c>
      <c r="E13" s="57">
        <f>'Investigacion de Mercado'!AA19</f>
        <v>0</v>
      </c>
      <c r="F13" s="59">
        <f>'Investigacion de Mercado'!U19</f>
        <v>0</v>
      </c>
      <c r="G13" s="59">
        <f>'Investigacion de Mercado'!V19</f>
        <v>0</v>
      </c>
      <c r="H13" s="7">
        <v>0</v>
      </c>
      <c r="I13" s="69" t="s">
        <v>35</v>
      </c>
      <c r="J13" s="70">
        <v>0</v>
      </c>
      <c r="K13" s="70">
        <v>0</v>
      </c>
      <c r="L13" s="70" t="s">
        <v>35</v>
      </c>
      <c r="M13" s="70" t="s">
        <v>35</v>
      </c>
    </row>
    <row r="14" spans="1:13">
      <c r="A14" s="58" t="str">
        <f t="shared" si="0"/>
        <v>NO</v>
      </c>
      <c r="B14" s="59">
        <f>'Investigacion de Mercado'!W22</f>
        <v>0</v>
      </c>
      <c r="C14" s="59">
        <f>'Investigacion de Mercado'!X22</f>
        <v>0</v>
      </c>
      <c r="D14" s="59">
        <f>'Investigacion de Mercado'!Z22</f>
        <v>5</v>
      </c>
      <c r="E14" s="57">
        <f>'Investigacion de Mercado'!AA22</f>
        <v>0</v>
      </c>
      <c r="F14" s="59">
        <f>'Investigacion de Mercado'!U22</f>
        <v>0</v>
      </c>
      <c r="G14" s="59">
        <f>'Investigacion de Mercado'!V22</f>
        <v>0</v>
      </c>
      <c r="H14" s="7">
        <v>0</v>
      </c>
      <c r="I14" s="69" t="s">
        <v>35</v>
      </c>
      <c r="J14" s="70">
        <v>0</v>
      </c>
      <c r="K14" s="70">
        <v>0</v>
      </c>
      <c r="L14" s="70" t="s">
        <v>35</v>
      </c>
      <c r="M14" s="70" t="s">
        <v>35</v>
      </c>
    </row>
    <row r="15" spans="1:13">
      <c r="A15" s="58" t="str">
        <f t="shared" si="0"/>
        <v>NO</v>
      </c>
      <c r="B15" s="59">
        <f>'Investigacion de Mercado'!W25</f>
        <v>0</v>
      </c>
      <c r="C15" s="59">
        <f>'Investigacion de Mercado'!X25</f>
        <v>0</v>
      </c>
      <c r="D15" s="59">
        <f>'Investigacion de Mercado'!Z25</f>
        <v>6</v>
      </c>
      <c r="E15" s="57">
        <f>'Investigacion de Mercado'!AA25</f>
        <v>0</v>
      </c>
      <c r="F15" s="59">
        <f>'Investigacion de Mercado'!U25</f>
        <v>0</v>
      </c>
      <c r="G15" s="59">
        <f>'Investigacion de Mercado'!V25</f>
        <v>0</v>
      </c>
      <c r="H15" s="7">
        <v>0</v>
      </c>
      <c r="I15" s="69" t="s">
        <v>35</v>
      </c>
      <c r="J15" s="70">
        <v>0</v>
      </c>
      <c r="K15" s="70">
        <v>0</v>
      </c>
      <c r="L15" s="70" t="s">
        <v>35</v>
      </c>
      <c r="M15" s="70" t="s">
        <v>35</v>
      </c>
    </row>
    <row r="16" spans="1:13">
      <c r="A16" s="58" t="str">
        <f t="shared" si="0"/>
        <v>NO</v>
      </c>
      <c r="B16" s="59">
        <f>'Investigacion de Mercado'!W28</f>
        <v>0</v>
      </c>
      <c r="C16" s="59">
        <f>'Investigacion de Mercado'!X28</f>
        <v>0</v>
      </c>
      <c r="D16" s="59">
        <f>'Investigacion de Mercado'!Z28</f>
        <v>7</v>
      </c>
      <c r="E16" s="57">
        <f>'Investigacion de Mercado'!AA28</f>
        <v>0</v>
      </c>
      <c r="F16" s="59">
        <f>'Investigacion de Mercado'!U28</f>
        <v>0</v>
      </c>
      <c r="G16" s="59">
        <f>'Investigacion de Mercado'!V28</f>
        <v>0</v>
      </c>
      <c r="H16" s="7">
        <v>0</v>
      </c>
      <c r="I16" s="69" t="s">
        <v>35</v>
      </c>
      <c r="J16" s="70">
        <v>0</v>
      </c>
      <c r="K16" s="70">
        <v>0</v>
      </c>
      <c r="L16" s="70" t="s">
        <v>35</v>
      </c>
      <c r="M16" s="70" t="s">
        <v>35</v>
      </c>
    </row>
    <row r="17" spans="1:13">
      <c r="A17" s="58" t="str">
        <f t="shared" si="0"/>
        <v>NO</v>
      </c>
      <c r="B17" s="59">
        <f>'Investigacion de Mercado'!W31</f>
        <v>0</v>
      </c>
      <c r="C17" s="59">
        <f>'Investigacion de Mercado'!X31</f>
        <v>0</v>
      </c>
      <c r="D17" s="59">
        <f>'Investigacion de Mercado'!Z31</f>
        <v>8</v>
      </c>
      <c r="E17" s="57">
        <f>'Investigacion de Mercado'!AA31</f>
        <v>0</v>
      </c>
      <c r="F17" s="59">
        <f>'Investigacion de Mercado'!U31</f>
        <v>0</v>
      </c>
      <c r="G17" s="59">
        <f>'Investigacion de Mercado'!V31</f>
        <v>0</v>
      </c>
      <c r="H17" s="7">
        <v>0</v>
      </c>
      <c r="I17" s="69" t="s">
        <v>35</v>
      </c>
      <c r="J17" s="70">
        <v>0</v>
      </c>
      <c r="K17" s="70">
        <v>0</v>
      </c>
      <c r="L17" s="70" t="s">
        <v>35</v>
      </c>
      <c r="M17" s="70" t="s">
        <v>35</v>
      </c>
    </row>
    <row r="18" spans="1:13">
      <c r="A18" s="58" t="str">
        <f t="shared" si="0"/>
        <v>NO</v>
      </c>
      <c r="B18" s="59">
        <f>'Investigacion de Mercado'!W34</f>
        <v>0</v>
      </c>
      <c r="C18" s="59">
        <f>'Investigacion de Mercado'!X34</f>
        <v>0</v>
      </c>
      <c r="D18" s="59">
        <f>'Investigacion de Mercado'!Z34</f>
        <v>9</v>
      </c>
      <c r="E18" s="57">
        <f>'Investigacion de Mercado'!AA34</f>
        <v>0</v>
      </c>
      <c r="F18" s="59">
        <f>'Investigacion de Mercado'!U34</f>
        <v>0</v>
      </c>
      <c r="G18" s="59">
        <f>'Investigacion de Mercado'!V34</f>
        <v>0</v>
      </c>
      <c r="H18" s="7">
        <v>0</v>
      </c>
      <c r="I18" s="69" t="s">
        <v>35</v>
      </c>
      <c r="J18" s="70">
        <v>0</v>
      </c>
      <c r="K18" s="70">
        <v>0</v>
      </c>
      <c r="L18" s="70" t="s">
        <v>35</v>
      </c>
      <c r="M18" s="70" t="s">
        <v>35</v>
      </c>
    </row>
    <row r="19" spans="1:13">
      <c r="A19" s="58" t="str">
        <f t="shared" si="0"/>
        <v>NO</v>
      </c>
      <c r="B19" s="59">
        <f>'Investigacion de Mercado'!W37</f>
        <v>0</v>
      </c>
      <c r="C19" s="59">
        <f>'Investigacion de Mercado'!X37</f>
        <v>0</v>
      </c>
      <c r="D19" s="59">
        <f>'Investigacion de Mercado'!Z37</f>
        <v>10</v>
      </c>
      <c r="E19" s="57">
        <f>'Investigacion de Mercado'!AA37</f>
        <v>0</v>
      </c>
      <c r="F19" s="59">
        <f>'Investigacion de Mercado'!U37</f>
        <v>0</v>
      </c>
      <c r="G19" s="59">
        <f>'Investigacion de Mercado'!V37</f>
        <v>0</v>
      </c>
      <c r="H19" s="7">
        <v>0</v>
      </c>
      <c r="I19" s="69" t="s">
        <v>35</v>
      </c>
      <c r="J19" s="70">
        <v>0</v>
      </c>
      <c r="K19" s="70">
        <v>0</v>
      </c>
      <c r="L19" s="70" t="s">
        <v>35</v>
      </c>
      <c r="M19" s="70" t="s">
        <v>35</v>
      </c>
    </row>
    <row r="20" spans="1:13">
      <c r="A20" s="58" t="str">
        <f t="shared" si="0"/>
        <v>NO</v>
      </c>
      <c r="B20" s="59">
        <f>'Investigacion de Mercado'!W40</f>
        <v>0</v>
      </c>
      <c r="C20" s="59">
        <f>'Investigacion de Mercado'!X40</f>
        <v>0</v>
      </c>
      <c r="D20" s="59">
        <f>'Investigacion de Mercado'!Z40</f>
        <v>11</v>
      </c>
      <c r="E20" s="57">
        <f>'Investigacion de Mercado'!AA40</f>
        <v>0</v>
      </c>
      <c r="F20" s="59">
        <f>'Investigacion de Mercado'!U40</f>
        <v>0</v>
      </c>
      <c r="G20" s="59">
        <f>'Investigacion de Mercado'!V40</f>
        <v>0</v>
      </c>
      <c r="H20" s="7">
        <v>0</v>
      </c>
      <c r="I20" s="69" t="s">
        <v>35</v>
      </c>
      <c r="J20" s="70">
        <v>0</v>
      </c>
      <c r="K20" s="70">
        <v>0</v>
      </c>
      <c r="L20" s="70" t="s">
        <v>35</v>
      </c>
      <c r="M20" s="70" t="s">
        <v>35</v>
      </c>
    </row>
    <row r="21" spans="1:13">
      <c r="A21" s="58" t="str">
        <f t="shared" si="0"/>
        <v>NO</v>
      </c>
      <c r="B21" s="59">
        <f>'Investigacion de Mercado'!W43</f>
        <v>0</v>
      </c>
      <c r="C21" s="59">
        <f>'Investigacion de Mercado'!X43</f>
        <v>0</v>
      </c>
      <c r="D21" s="59">
        <f>'Investigacion de Mercado'!Z43</f>
        <v>12</v>
      </c>
      <c r="E21" s="57">
        <f>'Investigacion de Mercado'!AA43</f>
        <v>0</v>
      </c>
      <c r="F21" s="59">
        <f>'Investigacion de Mercado'!U43</f>
        <v>0</v>
      </c>
      <c r="G21" s="59">
        <f>'Investigacion de Mercado'!V43</f>
        <v>0</v>
      </c>
      <c r="H21" s="7">
        <v>0</v>
      </c>
      <c r="I21" s="69" t="s">
        <v>35</v>
      </c>
      <c r="J21" s="70">
        <v>0</v>
      </c>
      <c r="K21" s="70">
        <v>0</v>
      </c>
      <c r="L21" s="70" t="s">
        <v>35</v>
      </c>
      <c r="M21" s="70" t="s">
        <v>35</v>
      </c>
    </row>
    <row r="22" spans="1:13">
      <c r="A22" s="58" t="str">
        <f t="shared" si="0"/>
        <v>NO</v>
      </c>
      <c r="B22" s="59">
        <f>'Investigacion de Mercado'!W46</f>
        <v>0</v>
      </c>
      <c r="C22" s="59">
        <f>'Investigacion de Mercado'!X46</f>
        <v>0</v>
      </c>
      <c r="D22" s="59">
        <f>'Investigacion de Mercado'!Z46</f>
        <v>13</v>
      </c>
      <c r="E22" s="57">
        <f>'Investigacion de Mercado'!AA46</f>
        <v>0</v>
      </c>
      <c r="F22" s="59">
        <f>'Investigacion de Mercado'!U46</f>
        <v>0</v>
      </c>
      <c r="G22" s="59">
        <f>'Investigacion de Mercado'!V46</f>
        <v>0</v>
      </c>
      <c r="H22" s="7">
        <v>0</v>
      </c>
      <c r="I22" s="69" t="s">
        <v>35</v>
      </c>
      <c r="J22" s="70">
        <v>0</v>
      </c>
      <c r="K22" s="70">
        <v>0</v>
      </c>
      <c r="L22" s="70" t="s">
        <v>35</v>
      </c>
      <c r="M22" s="70" t="s">
        <v>35</v>
      </c>
    </row>
    <row r="23" spans="1:13">
      <c r="A23" s="58" t="str">
        <f t="shared" si="0"/>
        <v>NO</v>
      </c>
      <c r="B23" s="59">
        <f>'Investigacion de Mercado'!W49</f>
        <v>0</v>
      </c>
      <c r="C23" s="59">
        <f>'Investigacion de Mercado'!X49</f>
        <v>0</v>
      </c>
      <c r="D23" s="59">
        <f>'Investigacion de Mercado'!Z49</f>
        <v>14</v>
      </c>
      <c r="E23" s="57">
        <f>'Investigacion de Mercado'!AA49</f>
        <v>0</v>
      </c>
      <c r="F23" s="59">
        <f>'Investigacion de Mercado'!U49</f>
        <v>0</v>
      </c>
      <c r="G23" s="59">
        <f>'Investigacion de Mercado'!V49</f>
        <v>0</v>
      </c>
      <c r="H23" s="7">
        <v>0</v>
      </c>
      <c r="I23" s="69" t="s">
        <v>35</v>
      </c>
      <c r="J23" s="70">
        <v>0</v>
      </c>
      <c r="K23" s="70">
        <v>0</v>
      </c>
      <c r="L23" s="70" t="s">
        <v>35</v>
      </c>
      <c r="M23" s="70" t="s">
        <v>35</v>
      </c>
    </row>
    <row r="24" spans="1:13">
      <c r="A24" s="89"/>
      <c r="B24" s="90" t="s">
        <v>36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89"/>
      <c r="B25" s="91" t="s">
        <v>36</v>
      </c>
      <c r="C25" s="9" t="s">
        <v>56</v>
      </c>
      <c r="D25" s="8"/>
      <c r="E25" s="8"/>
      <c r="F25" s="8"/>
      <c r="G25" s="8"/>
      <c r="H25" s="8"/>
      <c r="I25" s="10" t="s">
        <v>57</v>
      </c>
      <c r="J25" s="8"/>
      <c r="K25" s="8"/>
      <c r="L25" s="8"/>
      <c r="M25" s="1"/>
    </row>
    <row r="26" spans="1:13">
      <c r="A26" s="89"/>
      <c r="B26" s="91" t="s">
        <v>36</v>
      </c>
      <c r="C26" s="82"/>
      <c r="D26" s="82"/>
      <c r="E26" s="82"/>
      <c r="F26" s="82"/>
      <c r="G26" s="82"/>
      <c r="H26" s="82"/>
      <c r="I26" s="82"/>
      <c r="J26" s="82"/>
      <c r="K26" s="8"/>
      <c r="L26" s="8"/>
      <c r="M26" s="1"/>
    </row>
    <row r="27" spans="1:13">
      <c r="A27" s="89"/>
      <c r="B27" s="91" t="s">
        <v>36</v>
      </c>
      <c r="C27" s="82"/>
      <c r="D27" s="82"/>
      <c r="E27" s="82"/>
      <c r="F27" s="82"/>
      <c r="G27" s="82"/>
      <c r="H27" s="82"/>
      <c r="I27" s="82"/>
      <c r="J27" s="82"/>
      <c r="K27" s="8"/>
      <c r="L27" s="8"/>
      <c r="M27" s="1"/>
    </row>
    <row r="28" spans="1:13">
      <c r="B28" s="245" t="s">
        <v>58</v>
      </c>
      <c r="C28" s="245"/>
      <c r="D28" s="245"/>
      <c r="E28" s="245"/>
      <c r="F28" s="245"/>
      <c r="G28" s="245"/>
      <c r="H28" s="275"/>
      <c r="I28" s="275"/>
      <c r="J28" s="275"/>
      <c r="K28" s="275"/>
      <c r="L28" s="275"/>
      <c r="M28" s="1"/>
    </row>
    <row r="29" spans="1:13">
      <c r="B29" s="246" t="s">
        <v>59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1"/>
    </row>
    <row r="30" spans="1:13" ht="45" customHeight="1">
      <c r="B30" s="247" t="s">
        <v>60</v>
      </c>
      <c r="C30" s="247"/>
      <c r="D30" s="247"/>
      <c r="E30" s="247"/>
      <c r="F30" s="247"/>
      <c r="G30" s="247"/>
      <c r="H30" s="247"/>
      <c r="I30" s="247"/>
      <c r="J30" s="247"/>
      <c r="K30" s="247"/>
      <c r="L30" s="247"/>
    </row>
  </sheetData>
  <sheetProtection autoFilter="0"/>
  <autoFilter ref="A8:M30" xr:uid="{BDA21E6F-6EEA-44B8-8F85-2A7772310849}"/>
  <mergeCells count="24">
    <mergeCell ref="A8:A9"/>
    <mergeCell ref="E8:E9"/>
    <mergeCell ref="D4:E4"/>
    <mergeCell ref="D3:E3"/>
    <mergeCell ref="B3:C3"/>
    <mergeCell ref="B4:C4"/>
    <mergeCell ref="B5:C5"/>
    <mergeCell ref="B28:L28"/>
    <mergeCell ref="B29:L29"/>
    <mergeCell ref="B30:L30"/>
    <mergeCell ref="G8:G9"/>
    <mergeCell ref="D8:D9"/>
    <mergeCell ref="H8:H9"/>
    <mergeCell ref="B1:M1"/>
    <mergeCell ref="B2:M2"/>
    <mergeCell ref="I8:I9"/>
    <mergeCell ref="J8:J9"/>
    <mergeCell ref="K8:K9"/>
    <mergeCell ref="L8:L9"/>
    <mergeCell ref="M8:M9"/>
    <mergeCell ref="F8:F9"/>
    <mergeCell ref="B8:B9"/>
    <mergeCell ref="C8:C9"/>
    <mergeCell ref="J3:K5"/>
  </mergeCells>
  <conditionalFormatting sqref="A10:A27">
    <cfRule type="containsText" dxfId="3" priority="1" stopIfTrue="1" operator="containsText" text="NO">
      <formula>NOT(ISERROR(SEARCH("NO",A10)))</formula>
    </cfRule>
    <cfRule type="containsText" dxfId="2" priority="2" stopIfTrue="1" operator="containsText" text="SI">
      <formula>NOT(ISERROR(SEARCH("SI",A10)))</formula>
    </cfRule>
  </conditionalFormatting>
  <pageMargins left="0.25" right="0.25" top="0.75" bottom="0.75" header="0.3" footer="0.3"/>
  <pageSetup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B2B87-9226-4172-BF5B-A81DE5FE4969}">
  <sheetPr>
    <pageSetUpPr fitToPage="1"/>
  </sheetPr>
  <dimension ref="A1:Q40"/>
  <sheetViews>
    <sheetView zoomScale="140" zoomScaleNormal="140" workbookViewId="0">
      <selection activeCell="H31" sqref="H31:J31"/>
    </sheetView>
  </sheetViews>
  <sheetFormatPr defaultColWidth="11.42578125" defaultRowHeight="15"/>
  <cols>
    <col min="1" max="1" width="1.85546875" style="2" customWidth="1"/>
    <col min="2" max="2" width="11.5703125" style="2" customWidth="1"/>
    <col min="3" max="3" width="9.85546875" style="2" customWidth="1"/>
    <col min="4" max="4" width="6.7109375" style="2" customWidth="1"/>
    <col min="5" max="5" width="8.85546875" style="2" customWidth="1"/>
    <col min="6" max="6" width="10.7109375" style="2" customWidth="1"/>
    <col min="7" max="7" width="12.7109375" style="2" customWidth="1"/>
    <col min="8" max="8" width="15.140625" style="2" customWidth="1"/>
    <col min="9" max="9" width="9" style="2" customWidth="1"/>
    <col min="10" max="10" width="54.140625" style="2" customWidth="1"/>
    <col min="11" max="11" width="8.7109375" style="2" customWidth="1"/>
    <col min="12" max="12" width="7.85546875" style="2" customWidth="1"/>
    <col min="13" max="13" width="15.42578125" style="2" customWidth="1"/>
    <col min="14" max="14" width="17" style="2" customWidth="1"/>
    <col min="15" max="15" width="5" style="2" customWidth="1"/>
    <col min="16" max="16" width="4.28515625" style="2" customWidth="1"/>
    <col min="17" max="17" width="2.140625" style="2" hidden="1" customWidth="1"/>
    <col min="18" max="16384" width="11.42578125" style="2"/>
  </cols>
  <sheetData>
    <row r="1" spans="1:14" ht="21">
      <c r="C1" s="11"/>
      <c r="D1" s="269" t="s">
        <v>61</v>
      </c>
      <c r="E1" s="269"/>
      <c r="F1" s="269"/>
      <c r="G1" s="269"/>
      <c r="H1" s="269"/>
      <c r="I1" s="269"/>
      <c r="J1" s="11"/>
      <c r="K1" s="11"/>
      <c r="L1" s="11"/>
      <c r="M1" s="11"/>
    </row>
    <row r="2" spans="1:14" ht="21">
      <c r="B2" s="12"/>
      <c r="C2" s="12"/>
      <c r="D2" s="269" t="s">
        <v>62</v>
      </c>
      <c r="E2" s="269"/>
      <c r="F2" s="269"/>
      <c r="G2" s="269"/>
      <c r="H2" s="269"/>
      <c r="I2" s="269"/>
      <c r="J2" s="12"/>
      <c r="K2" s="12"/>
      <c r="L2" s="12"/>
      <c r="M2" s="12"/>
    </row>
    <row r="3" spans="1:14" ht="8.25" customHeight="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ht="21.75" customHeight="1">
      <c r="B4" s="273" t="s">
        <v>63</v>
      </c>
      <c r="C4" s="273"/>
      <c r="D4" s="273"/>
      <c r="E4" s="270">
        <f>'Investigacion de Mercado'!F7</f>
        <v>0</v>
      </c>
      <c r="F4" s="270"/>
      <c r="G4" s="270"/>
      <c r="H4" s="13" t="s">
        <v>44</v>
      </c>
      <c r="I4" s="271">
        <f>'Investigacion de Mercado'!D4</f>
        <v>0</v>
      </c>
      <c r="J4" s="271"/>
      <c r="K4" s="14"/>
      <c r="L4" s="14"/>
      <c r="M4" s="14"/>
      <c r="N4" s="14"/>
    </row>
    <row r="5" spans="1:14" ht="20.25" customHeight="1">
      <c r="B5" s="273" t="s">
        <v>41</v>
      </c>
      <c r="C5" s="273"/>
      <c r="D5" s="273"/>
      <c r="E5" s="271">
        <f>'Investigacion de Mercado'!F7</f>
        <v>0</v>
      </c>
      <c r="F5" s="271"/>
      <c r="G5" s="271"/>
      <c r="H5" s="13" t="s">
        <v>64</v>
      </c>
      <c r="I5" s="271" t="s">
        <v>65</v>
      </c>
      <c r="J5" s="271"/>
      <c r="K5" s="14"/>
      <c r="L5" s="14"/>
      <c r="M5" s="14"/>
      <c r="N5" s="14"/>
    </row>
    <row r="6" spans="1:14">
      <c r="B6" s="273" t="s">
        <v>66</v>
      </c>
      <c r="C6" s="273"/>
      <c r="D6" s="273"/>
      <c r="E6" s="272">
        <f>'Investigacion de Mercado'!D3</f>
        <v>0</v>
      </c>
      <c r="F6" s="272"/>
      <c r="G6" s="272"/>
      <c r="H6" s="13" t="s">
        <v>67</v>
      </c>
      <c r="I6" s="271" t="s">
        <v>65</v>
      </c>
      <c r="J6" s="271"/>
      <c r="K6" s="14"/>
      <c r="L6" s="14"/>
      <c r="M6" s="14"/>
      <c r="N6" s="14"/>
    </row>
    <row r="7" spans="1:14" ht="9" customHeight="1">
      <c r="B7" s="273"/>
      <c r="C7" s="273"/>
      <c r="D7" s="273"/>
      <c r="E7" s="270"/>
      <c r="F7" s="270"/>
      <c r="G7" s="270"/>
      <c r="H7" s="15"/>
      <c r="I7" s="16"/>
    </row>
    <row r="8" spans="1:14" ht="9.75" customHeight="1"/>
    <row r="9" spans="1:14" ht="33.75" customHeight="1">
      <c r="A9" s="62" t="s">
        <v>8</v>
      </c>
      <c r="B9" s="115" t="s">
        <v>68</v>
      </c>
      <c r="C9" s="115" t="s">
        <v>69</v>
      </c>
      <c r="D9" s="116" t="s">
        <v>70</v>
      </c>
      <c r="E9" s="116" t="s">
        <v>71</v>
      </c>
      <c r="F9" s="116" t="s">
        <v>72</v>
      </c>
      <c r="G9" s="116" t="s">
        <v>73</v>
      </c>
      <c r="H9" s="116" t="s">
        <v>74</v>
      </c>
      <c r="I9" s="115" t="s">
        <v>46</v>
      </c>
      <c r="J9" s="115" t="s">
        <v>47</v>
      </c>
      <c r="K9" s="117" t="s">
        <v>75</v>
      </c>
      <c r="L9" s="117" t="s">
        <v>76</v>
      </c>
      <c r="M9" s="117" t="s">
        <v>77</v>
      </c>
      <c r="N9" s="117" t="s">
        <v>78</v>
      </c>
    </row>
    <row r="10" spans="1:14" ht="15.75" customHeight="1">
      <c r="A10" s="63" t="str">
        <f>IF((B10&gt;1),"SI","NO")</f>
        <v>NO</v>
      </c>
      <c r="B10" s="118">
        <f>+'Constancia de no Existencia'!B10</f>
        <v>0</v>
      </c>
      <c r="C10" s="118">
        <f>+'Constancia de no Existencia'!C10</f>
        <v>989898</v>
      </c>
      <c r="D10" s="119"/>
      <c r="E10" s="119"/>
      <c r="F10" s="119"/>
      <c r="G10" s="119"/>
      <c r="H10" s="119"/>
      <c r="I10" s="120">
        <f>+'Constancia de no Existencia'!D10</f>
        <v>1</v>
      </c>
      <c r="J10" s="121">
        <f>+'Constancia de no Existencia'!E10</f>
        <v>0</v>
      </c>
      <c r="K10" s="122">
        <f>'Constancia de no Existencia'!F10</f>
        <v>9</v>
      </c>
      <c r="L10" s="120">
        <f>+'Constancia de no Existencia'!G10</f>
        <v>0</v>
      </c>
      <c r="M10" s="123">
        <f>'Investigacion de Mercado'!M12</f>
        <v>0</v>
      </c>
      <c r="N10" s="123">
        <f>+K10*M10</f>
        <v>0</v>
      </c>
    </row>
    <row r="11" spans="1:14">
      <c r="A11" s="63" t="str">
        <f t="shared" ref="A11:A23" si="0">IF((B11&gt;1),"SI","NO")</f>
        <v>NO</v>
      </c>
      <c r="B11" s="118">
        <f>+'Constancia de no Existencia'!B11</f>
        <v>0</v>
      </c>
      <c r="C11" s="118">
        <f>+'Constancia de no Existencia'!C11</f>
        <v>0</v>
      </c>
      <c r="D11" s="119"/>
      <c r="E11" s="119"/>
      <c r="F11" s="119"/>
      <c r="G11" s="119"/>
      <c r="H11" s="119"/>
      <c r="I11" s="120">
        <f>+'Constancia de no Existencia'!D11</f>
        <v>2</v>
      </c>
      <c r="J11" s="121">
        <f>+'Constancia de no Existencia'!E11</f>
        <v>0</v>
      </c>
      <c r="K11" s="122">
        <f>'Constancia de no Existencia'!F11</f>
        <v>0</v>
      </c>
      <c r="L11" s="120">
        <f>+'Constancia de no Existencia'!G11</f>
        <v>0</v>
      </c>
      <c r="M11" s="123">
        <f>'Investigacion de Mercado'!M15</f>
        <v>0</v>
      </c>
      <c r="N11" s="123">
        <f t="shared" ref="N11:N23" si="1">+K11*M11</f>
        <v>0</v>
      </c>
    </row>
    <row r="12" spans="1:14">
      <c r="A12" s="63" t="str">
        <f t="shared" si="0"/>
        <v>NO</v>
      </c>
      <c r="B12" s="118">
        <f>+'Constancia de no Existencia'!B12</f>
        <v>0</v>
      </c>
      <c r="C12" s="118">
        <f>+'Constancia de no Existencia'!C12</f>
        <v>0</v>
      </c>
      <c r="D12" s="119"/>
      <c r="E12" s="119"/>
      <c r="F12" s="119"/>
      <c r="G12" s="119"/>
      <c r="H12" s="119"/>
      <c r="I12" s="120">
        <f>+'Constancia de no Existencia'!D12</f>
        <v>3</v>
      </c>
      <c r="J12" s="121">
        <f>+'Constancia de no Existencia'!E12</f>
        <v>0</v>
      </c>
      <c r="K12" s="122">
        <f>'Constancia de no Existencia'!F12</f>
        <v>0</v>
      </c>
      <c r="L12" s="120">
        <f>+'Constancia de no Existencia'!G12</f>
        <v>0</v>
      </c>
      <c r="M12" s="123">
        <f>'Investigacion de Mercado'!M18</f>
        <v>0</v>
      </c>
      <c r="N12" s="123">
        <f t="shared" si="1"/>
        <v>0</v>
      </c>
    </row>
    <row r="13" spans="1:14">
      <c r="A13" s="63" t="str">
        <f t="shared" si="0"/>
        <v>NO</v>
      </c>
      <c r="B13" s="118">
        <f>+'Constancia de no Existencia'!B13</f>
        <v>0</v>
      </c>
      <c r="C13" s="118">
        <f>+'Constancia de no Existencia'!C13</f>
        <v>0</v>
      </c>
      <c r="D13" s="119"/>
      <c r="E13" s="119"/>
      <c r="F13" s="119"/>
      <c r="G13" s="119"/>
      <c r="H13" s="119"/>
      <c r="I13" s="120">
        <f>+'Constancia de no Existencia'!D13</f>
        <v>4</v>
      </c>
      <c r="J13" s="121">
        <f>+'Constancia de no Existencia'!E13</f>
        <v>0</v>
      </c>
      <c r="K13" s="122">
        <f>'Constancia de no Existencia'!F13</f>
        <v>0</v>
      </c>
      <c r="L13" s="120">
        <f>+'Constancia de no Existencia'!G13</f>
        <v>0</v>
      </c>
      <c r="M13" s="123">
        <f>'Investigacion de Mercado'!M21</f>
        <v>0</v>
      </c>
      <c r="N13" s="123">
        <f t="shared" si="1"/>
        <v>0</v>
      </c>
    </row>
    <row r="14" spans="1:14">
      <c r="A14" s="63" t="str">
        <f t="shared" si="0"/>
        <v>NO</v>
      </c>
      <c r="B14" s="118">
        <f>+'Constancia de no Existencia'!B14</f>
        <v>0</v>
      </c>
      <c r="C14" s="118">
        <f>+'Constancia de no Existencia'!C14</f>
        <v>0</v>
      </c>
      <c r="D14" s="119"/>
      <c r="E14" s="119"/>
      <c r="F14" s="119"/>
      <c r="G14" s="119"/>
      <c r="H14" s="119"/>
      <c r="I14" s="120">
        <f>+'Constancia de no Existencia'!D14</f>
        <v>5</v>
      </c>
      <c r="J14" s="121">
        <f>+'Constancia de no Existencia'!E14</f>
        <v>0</v>
      </c>
      <c r="K14" s="122">
        <f>'Constancia de no Existencia'!F14</f>
        <v>0</v>
      </c>
      <c r="L14" s="120">
        <f>+'Constancia de no Existencia'!G14</f>
        <v>0</v>
      </c>
      <c r="M14" s="123">
        <f>'Investigacion de Mercado'!M24</f>
        <v>0</v>
      </c>
      <c r="N14" s="123">
        <f t="shared" si="1"/>
        <v>0</v>
      </c>
    </row>
    <row r="15" spans="1:14">
      <c r="A15" s="63" t="str">
        <f t="shared" si="0"/>
        <v>NO</v>
      </c>
      <c r="B15" s="118">
        <f>+'Constancia de no Existencia'!B15</f>
        <v>0</v>
      </c>
      <c r="C15" s="118">
        <f>+'Constancia de no Existencia'!C15</f>
        <v>0</v>
      </c>
      <c r="D15" s="119"/>
      <c r="E15" s="119"/>
      <c r="F15" s="119"/>
      <c r="G15" s="119"/>
      <c r="H15" s="119"/>
      <c r="I15" s="120">
        <f>+'Constancia de no Existencia'!D15</f>
        <v>6</v>
      </c>
      <c r="J15" s="121">
        <f>+'Constancia de no Existencia'!E15</f>
        <v>0</v>
      </c>
      <c r="K15" s="122">
        <f>'Constancia de no Existencia'!F15</f>
        <v>0</v>
      </c>
      <c r="L15" s="120">
        <f>+'Constancia de no Existencia'!G15</f>
        <v>0</v>
      </c>
      <c r="M15" s="123">
        <f>'Investigacion de Mercado'!M27</f>
        <v>0</v>
      </c>
      <c r="N15" s="123">
        <f t="shared" si="1"/>
        <v>0</v>
      </c>
    </row>
    <row r="16" spans="1:14">
      <c r="A16" s="63" t="str">
        <f t="shared" si="0"/>
        <v>NO</v>
      </c>
      <c r="B16" s="118">
        <f>+'Constancia de no Existencia'!B16</f>
        <v>0</v>
      </c>
      <c r="C16" s="118">
        <f>+'Constancia de no Existencia'!C16</f>
        <v>0</v>
      </c>
      <c r="D16" s="119"/>
      <c r="E16" s="119"/>
      <c r="F16" s="119"/>
      <c r="G16" s="119"/>
      <c r="H16" s="119"/>
      <c r="I16" s="120">
        <f>+'Constancia de no Existencia'!D16</f>
        <v>7</v>
      </c>
      <c r="J16" s="121">
        <f>+'Constancia de no Existencia'!E16</f>
        <v>0</v>
      </c>
      <c r="K16" s="122">
        <f>'Constancia de no Existencia'!F16</f>
        <v>0</v>
      </c>
      <c r="L16" s="120">
        <f>+'Constancia de no Existencia'!G16</f>
        <v>0</v>
      </c>
      <c r="M16" s="123">
        <f>'Investigacion de Mercado'!M30</f>
        <v>0</v>
      </c>
      <c r="N16" s="123">
        <f t="shared" si="1"/>
        <v>0</v>
      </c>
    </row>
    <row r="17" spans="1:17">
      <c r="A17" s="63" t="str">
        <f t="shared" si="0"/>
        <v>NO</v>
      </c>
      <c r="B17" s="118">
        <f>+'Constancia de no Existencia'!B17</f>
        <v>0</v>
      </c>
      <c r="C17" s="118">
        <f>+'Constancia de no Existencia'!C17</f>
        <v>0</v>
      </c>
      <c r="D17" s="119"/>
      <c r="E17" s="119"/>
      <c r="F17" s="119"/>
      <c r="G17" s="119"/>
      <c r="H17" s="119"/>
      <c r="I17" s="120">
        <f>+'Constancia de no Existencia'!D17</f>
        <v>8</v>
      </c>
      <c r="J17" s="121">
        <f>+'Constancia de no Existencia'!E17</f>
        <v>0</v>
      </c>
      <c r="K17" s="122">
        <f>'Constancia de no Existencia'!F17</f>
        <v>0</v>
      </c>
      <c r="L17" s="120">
        <f>+'Constancia de no Existencia'!G17</f>
        <v>0</v>
      </c>
      <c r="M17" s="123">
        <f>'Investigacion de Mercado'!M33</f>
        <v>0</v>
      </c>
      <c r="N17" s="123">
        <f t="shared" si="1"/>
        <v>0</v>
      </c>
    </row>
    <row r="18" spans="1:17">
      <c r="A18" s="63" t="str">
        <f t="shared" si="0"/>
        <v>NO</v>
      </c>
      <c r="B18" s="118">
        <f>+'Constancia de no Existencia'!B18</f>
        <v>0</v>
      </c>
      <c r="C18" s="118">
        <f>+'Constancia de no Existencia'!C18</f>
        <v>0</v>
      </c>
      <c r="D18" s="119"/>
      <c r="E18" s="119"/>
      <c r="F18" s="119"/>
      <c r="G18" s="119"/>
      <c r="H18" s="119"/>
      <c r="I18" s="120">
        <f>+'Constancia de no Existencia'!D18</f>
        <v>9</v>
      </c>
      <c r="J18" s="121">
        <f>+'Constancia de no Existencia'!E18</f>
        <v>0</v>
      </c>
      <c r="K18" s="122">
        <f>'Constancia de no Existencia'!F18</f>
        <v>0</v>
      </c>
      <c r="L18" s="120">
        <f>+'Constancia de no Existencia'!G18</f>
        <v>0</v>
      </c>
      <c r="M18" s="123">
        <f>'Investigacion de Mercado'!M36</f>
        <v>0</v>
      </c>
      <c r="N18" s="123">
        <f t="shared" si="1"/>
        <v>0</v>
      </c>
    </row>
    <row r="19" spans="1:17">
      <c r="A19" s="63" t="str">
        <f t="shared" si="0"/>
        <v>NO</v>
      </c>
      <c r="B19" s="118">
        <f>+'Constancia de no Existencia'!B19</f>
        <v>0</v>
      </c>
      <c r="C19" s="118">
        <f>+'Constancia de no Existencia'!C19</f>
        <v>0</v>
      </c>
      <c r="D19" s="119"/>
      <c r="E19" s="119"/>
      <c r="F19" s="119"/>
      <c r="G19" s="119"/>
      <c r="H19" s="119"/>
      <c r="I19" s="120">
        <f>+'Constancia de no Existencia'!D19</f>
        <v>10</v>
      </c>
      <c r="J19" s="121">
        <f>+'Constancia de no Existencia'!E19</f>
        <v>0</v>
      </c>
      <c r="K19" s="122">
        <f>'Constancia de no Existencia'!F19</f>
        <v>0</v>
      </c>
      <c r="L19" s="120">
        <f>+'Constancia de no Existencia'!G19</f>
        <v>0</v>
      </c>
      <c r="M19" s="123">
        <f>'Investigacion de Mercado'!M39</f>
        <v>0</v>
      </c>
      <c r="N19" s="123">
        <f t="shared" si="1"/>
        <v>0</v>
      </c>
    </row>
    <row r="20" spans="1:17">
      <c r="A20" s="63" t="str">
        <f t="shared" si="0"/>
        <v>NO</v>
      </c>
      <c r="B20" s="118">
        <f>+'Constancia de no Existencia'!B20</f>
        <v>0</v>
      </c>
      <c r="C20" s="118">
        <f>+'Constancia de no Existencia'!C20</f>
        <v>0</v>
      </c>
      <c r="D20" s="119"/>
      <c r="E20" s="119"/>
      <c r="F20" s="119"/>
      <c r="G20" s="119"/>
      <c r="H20" s="119"/>
      <c r="I20" s="120">
        <f>+'Constancia de no Existencia'!D20</f>
        <v>11</v>
      </c>
      <c r="J20" s="121">
        <f>+'Constancia de no Existencia'!E20</f>
        <v>0</v>
      </c>
      <c r="K20" s="122">
        <f>'Constancia de no Existencia'!F20</f>
        <v>0</v>
      </c>
      <c r="L20" s="120">
        <f>+'Constancia de no Existencia'!G20</f>
        <v>0</v>
      </c>
      <c r="M20" s="123">
        <f>'Investigacion de Mercado'!M42</f>
        <v>0</v>
      </c>
      <c r="N20" s="123">
        <f t="shared" si="1"/>
        <v>0</v>
      </c>
    </row>
    <row r="21" spans="1:17">
      <c r="A21" s="63" t="str">
        <f t="shared" si="0"/>
        <v>NO</v>
      </c>
      <c r="B21" s="118">
        <f>+'Constancia de no Existencia'!B21</f>
        <v>0</v>
      </c>
      <c r="C21" s="118">
        <f>+'Constancia de no Existencia'!C21</f>
        <v>0</v>
      </c>
      <c r="D21" s="119"/>
      <c r="E21" s="119"/>
      <c r="F21" s="119"/>
      <c r="G21" s="119"/>
      <c r="H21" s="119"/>
      <c r="I21" s="120">
        <f>+'Constancia de no Existencia'!D21</f>
        <v>12</v>
      </c>
      <c r="J21" s="121">
        <f>+'Constancia de no Existencia'!E21</f>
        <v>0</v>
      </c>
      <c r="K21" s="122">
        <f>'Constancia de no Existencia'!F21</f>
        <v>0</v>
      </c>
      <c r="L21" s="120">
        <f>+'Constancia de no Existencia'!G21</f>
        <v>0</v>
      </c>
      <c r="M21" s="123">
        <f>'Investigacion de Mercado'!M45</f>
        <v>0</v>
      </c>
      <c r="N21" s="123">
        <f t="shared" si="1"/>
        <v>0</v>
      </c>
    </row>
    <row r="22" spans="1:17">
      <c r="A22" s="63" t="str">
        <f t="shared" si="0"/>
        <v>NO</v>
      </c>
      <c r="B22" s="118">
        <f>+'Constancia de no Existencia'!B22</f>
        <v>0</v>
      </c>
      <c r="C22" s="118">
        <f>+'Constancia de no Existencia'!C22</f>
        <v>0</v>
      </c>
      <c r="D22" s="119"/>
      <c r="E22" s="119"/>
      <c r="F22" s="119"/>
      <c r="G22" s="119"/>
      <c r="H22" s="119"/>
      <c r="I22" s="120">
        <f>+'Constancia de no Existencia'!D22</f>
        <v>13</v>
      </c>
      <c r="J22" s="121">
        <f>+'Constancia de no Existencia'!E22</f>
        <v>0</v>
      </c>
      <c r="K22" s="122">
        <f>'Constancia de no Existencia'!F22</f>
        <v>0</v>
      </c>
      <c r="L22" s="120">
        <f>+'Constancia de no Existencia'!G22</f>
        <v>0</v>
      </c>
      <c r="M22" s="123">
        <f>'Investigacion de Mercado'!M48</f>
        <v>0</v>
      </c>
      <c r="N22" s="123">
        <f t="shared" si="1"/>
        <v>0</v>
      </c>
    </row>
    <row r="23" spans="1:17">
      <c r="A23" s="63" t="str">
        <f t="shared" si="0"/>
        <v>NO</v>
      </c>
      <c r="B23" s="118">
        <f>+'Constancia de no Existencia'!B23</f>
        <v>0</v>
      </c>
      <c r="C23" s="118">
        <f>+'Constancia de no Existencia'!C23</f>
        <v>0</v>
      </c>
      <c r="D23" s="119"/>
      <c r="E23" s="119"/>
      <c r="F23" s="119"/>
      <c r="G23" s="119"/>
      <c r="H23" s="119"/>
      <c r="I23" s="120">
        <f>+'Constancia de no Existencia'!D23</f>
        <v>14</v>
      </c>
      <c r="J23" s="121">
        <f>+'Constancia de no Existencia'!E23</f>
        <v>0</v>
      </c>
      <c r="K23" s="122">
        <f>'Constancia de no Existencia'!F23</f>
        <v>0</v>
      </c>
      <c r="L23" s="120">
        <f>+'Constancia de no Existencia'!G23</f>
        <v>0</v>
      </c>
      <c r="M23" s="123">
        <f>'Investigacion de Mercado'!M51</f>
        <v>0</v>
      </c>
      <c r="N23" s="123">
        <f t="shared" si="1"/>
        <v>0</v>
      </c>
    </row>
    <row r="24" spans="1:17" ht="15.75" thickBot="1">
      <c r="B24" s="17"/>
      <c r="C24" s="17"/>
      <c r="D24" s="18"/>
      <c r="E24" s="18"/>
      <c r="F24" s="18"/>
      <c r="G24" s="18"/>
      <c r="H24" s="18"/>
      <c r="I24" s="19"/>
      <c r="J24" s="20"/>
      <c r="K24" s="20"/>
      <c r="L24" s="20"/>
      <c r="M24" s="21"/>
      <c r="N24" s="21"/>
    </row>
    <row r="25" spans="1:17">
      <c r="B25" s="266" t="s">
        <v>79</v>
      </c>
      <c r="C25" s="266"/>
      <c r="D25" s="274" t="s">
        <v>80</v>
      </c>
      <c r="E25" s="274"/>
      <c r="F25" s="274"/>
      <c r="G25" s="274"/>
      <c r="H25" s="274"/>
      <c r="I25" s="274"/>
      <c r="J25" s="274"/>
      <c r="K25" s="274"/>
      <c r="M25" s="124" t="s">
        <v>81</v>
      </c>
      <c r="N25" s="125">
        <f>SUM(N10:N23)</f>
        <v>0</v>
      </c>
    </row>
    <row r="26" spans="1:17" ht="18" customHeight="1">
      <c r="B26" s="266"/>
      <c r="C26" s="266"/>
      <c r="D26" s="274"/>
      <c r="E26" s="274"/>
      <c r="F26" s="274"/>
      <c r="G26" s="274"/>
      <c r="H26" s="274"/>
      <c r="I26" s="274"/>
      <c r="J26" s="274"/>
      <c r="K26" s="274"/>
      <c r="M26" s="126" t="s">
        <v>82</v>
      </c>
      <c r="N26" s="127">
        <f>IF(P26="SI",N25*0.16,0)</f>
        <v>0</v>
      </c>
      <c r="O26" s="55" t="s">
        <v>83</v>
      </c>
      <c r="P26" s="56" t="s">
        <v>84</v>
      </c>
      <c r="Q26" t="s">
        <v>85</v>
      </c>
    </row>
    <row r="27" spans="1:17" ht="18" customHeight="1">
      <c r="B27" s="266" t="s">
        <v>86</v>
      </c>
      <c r="C27" s="266"/>
      <c r="D27" s="267"/>
      <c r="E27" s="268"/>
      <c r="F27" s="268"/>
      <c r="G27" s="268"/>
      <c r="H27" s="268"/>
      <c r="I27" s="268"/>
      <c r="J27" s="268"/>
      <c r="K27" s="268"/>
      <c r="M27" s="22" t="s">
        <v>87</v>
      </c>
      <c r="N27" s="64"/>
      <c r="Q27" t="s">
        <v>84</v>
      </c>
    </row>
    <row r="28" spans="1:17" ht="10.5" customHeight="1" thickBot="1">
      <c r="B28" s="266"/>
      <c r="C28" s="266"/>
      <c r="D28" s="268"/>
      <c r="E28" s="268"/>
      <c r="F28" s="268"/>
      <c r="G28" s="268"/>
      <c r="H28" s="268"/>
      <c r="I28" s="268"/>
      <c r="J28" s="268"/>
      <c r="K28" s="268"/>
      <c r="M28" s="128" t="s">
        <v>88</v>
      </c>
      <c r="N28" s="129">
        <f>N25+N26</f>
        <v>0</v>
      </c>
    </row>
    <row r="29" spans="1:17">
      <c r="M29" s="14"/>
      <c r="N29" s="23"/>
    </row>
    <row r="30" spans="1:17" ht="21.75" customHeight="1">
      <c r="B30" s="254" t="s">
        <v>89</v>
      </c>
      <c r="C30" s="254"/>
      <c r="D30" s="255" t="s">
        <v>90</v>
      </c>
      <c r="E30" s="255"/>
      <c r="F30" s="260" t="s">
        <v>91</v>
      </c>
      <c r="G30" s="261"/>
      <c r="H30" s="262">
        <f>+'Investigacion de Mercado'!D5</f>
        <v>0</v>
      </c>
      <c r="I30" s="263"/>
      <c r="J30" s="264"/>
      <c r="K30" s="260" t="s">
        <v>92</v>
      </c>
      <c r="L30" s="261"/>
      <c r="M30" s="255" t="s">
        <v>90</v>
      </c>
      <c r="N30" s="255"/>
    </row>
    <row r="31" spans="1:17" ht="16.5" customHeight="1">
      <c r="B31" s="254" t="s">
        <v>93</v>
      </c>
      <c r="C31" s="254"/>
      <c r="D31" s="255" t="s">
        <v>94</v>
      </c>
      <c r="E31" s="255"/>
      <c r="F31" s="260" t="s">
        <v>95</v>
      </c>
      <c r="G31" s="261"/>
      <c r="H31" s="262" t="s">
        <v>96</v>
      </c>
      <c r="I31" s="263"/>
      <c r="J31" s="264"/>
      <c r="K31" s="260" t="s">
        <v>97</v>
      </c>
      <c r="L31" s="261"/>
      <c r="M31" s="255" t="s">
        <v>90</v>
      </c>
      <c r="N31" s="255"/>
    </row>
    <row r="32" spans="1:17" ht="15" customHeight="1">
      <c r="B32" s="254" t="s">
        <v>98</v>
      </c>
      <c r="C32" s="254"/>
      <c r="D32" s="255" t="s">
        <v>90</v>
      </c>
      <c r="E32" s="255"/>
      <c r="F32" s="260" t="s">
        <v>99</v>
      </c>
      <c r="G32" s="261"/>
      <c r="H32" s="262" t="s">
        <v>100</v>
      </c>
      <c r="I32" s="263"/>
      <c r="J32" s="264"/>
      <c r="K32" s="260" t="s">
        <v>101</v>
      </c>
      <c r="L32" s="261"/>
      <c r="M32" s="265" t="s">
        <v>102</v>
      </c>
      <c r="N32" s="265"/>
    </row>
    <row r="33" spans="2:14" ht="18" customHeight="1">
      <c r="B33" s="254" t="s">
        <v>103</v>
      </c>
      <c r="C33" s="254"/>
      <c r="D33" s="255" t="s">
        <v>90</v>
      </c>
      <c r="E33" s="255"/>
      <c r="F33" s="260" t="s">
        <v>104</v>
      </c>
      <c r="G33" s="261"/>
      <c r="H33" s="262" t="s">
        <v>105</v>
      </c>
      <c r="I33" s="263"/>
      <c r="J33" s="264"/>
      <c r="K33" s="260" t="s">
        <v>106</v>
      </c>
      <c r="L33" s="261"/>
      <c r="M33" s="255" t="s">
        <v>90</v>
      </c>
      <c r="N33" s="255"/>
    </row>
    <row r="34" spans="2:14" ht="17.25" customHeight="1">
      <c r="B34" s="254" t="s">
        <v>107</v>
      </c>
      <c r="C34" s="254"/>
      <c r="D34" s="255" t="s">
        <v>90</v>
      </c>
      <c r="E34" s="255"/>
      <c r="F34" s="260" t="s">
        <v>108</v>
      </c>
      <c r="G34" s="261"/>
      <c r="H34" s="262" t="s">
        <v>109</v>
      </c>
      <c r="I34" s="263"/>
      <c r="J34" s="264"/>
      <c r="K34" s="254" t="s">
        <v>110</v>
      </c>
      <c r="L34" s="254"/>
      <c r="M34" s="255" t="s">
        <v>111</v>
      </c>
      <c r="N34" s="255"/>
    </row>
    <row r="35" spans="2:14" ht="8.25" customHeight="1">
      <c r="B35" s="24"/>
      <c r="C35" s="24"/>
      <c r="D35" s="25"/>
      <c r="E35" s="25"/>
      <c r="F35" s="24"/>
      <c r="G35" s="24"/>
      <c r="H35" s="25"/>
      <c r="I35" s="25"/>
      <c r="J35" s="26"/>
      <c r="K35" s="24"/>
      <c r="L35" s="24"/>
      <c r="M35" s="27"/>
      <c r="N35" s="27"/>
    </row>
    <row r="36" spans="2:14" ht="30" customHeight="1">
      <c r="B36" s="28"/>
      <c r="I36" s="44"/>
      <c r="J36" s="44"/>
      <c r="K36" s="44"/>
      <c r="L36" s="256" t="s">
        <v>112</v>
      </c>
      <c r="M36" s="256"/>
      <c r="N36" s="256"/>
    </row>
    <row r="37" spans="2:14" ht="30.75" customHeight="1">
      <c r="B37" s="259" t="s">
        <v>113</v>
      </c>
      <c r="C37" s="259"/>
      <c r="D37" s="259"/>
      <c r="E37" s="29"/>
      <c r="F37" s="259" t="s">
        <v>114</v>
      </c>
      <c r="G37" s="259"/>
      <c r="H37" s="259"/>
      <c r="I37" s="45"/>
      <c r="J37" s="46"/>
      <c r="K37" s="47"/>
      <c r="L37" s="46"/>
      <c r="M37" s="48"/>
      <c r="N37" s="49"/>
    </row>
    <row r="38" spans="2:14" ht="29.25" customHeight="1" thickBot="1">
      <c r="B38" s="30"/>
      <c r="C38" s="31"/>
      <c r="D38" s="31"/>
      <c r="E38" s="27"/>
      <c r="F38" s="257"/>
      <c r="G38" s="257"/>
      <c r="H38" s="257"/>
      <c r="I38" s="44"/>
      <c r="J38" s="44"/>
      <c r="K38" s="44"/>
      <c r="L38" s="50"/>
      <c r="M38" s="51"/>
      <c r="N38" s="52"/>
    </row>
    <row r="39" spans="2:14" ht="32.1" customHeight="1">
      <c r="B39" s="258"/>
      <c r="C39" s="258"/>
      <c r="D39" s="258"/>
      <c r="E39" s="29"/>
      <c r="F39" s="258"/>
      <c r="G39" s="258"/>
      <c r="H39" s="258"/>
      <c r="I39" s="44"/>
      <c r="J39" s="44"/>
      <c r="K39" s="44"/>
      <c r="L39" s="53"/>
      <c r="M39" s="54" t="s">
        <v>115</v>
      </c>
      <c r="N39" s="54"/>
    </row>
    <row r="40" spans="2:14">
      <c r="B40" s="1"/>
      <c r="C40" s="61"/>
      <c r="D40" s="66"/>
      <c r="E40" s="66"/>
      <c r="F40" s="66"/>
      <c r="G40" s="61"/>
      <c r="H40" s="66"/>
      <c r="I40" s="1"/>
      <c r="J40" s="1"/>
      <c r="K40" s="1"/>
      <c r="L40" s="1"/>
      <c r="M40" s="1"/>
      <c r="N40" s="1"/>
    </row>
  </sheetData>
  <sheetProtection password="AB2A" sheet="1" formatCells="0" formatColumns="0" formatRows="0" autoFilter="0"/>
  <protectedRanges>
    <protectedRange sqref="K10:K24" name="Rango9"/>
    <protectedRange sqref="L10:L24" name="Rango10"/>
    <protectedRange sqref="M10:N24" name="Rango11"/>
  </protectedRanges>
  <autoFilter ref="A9:N23" xr:uid="{BDADBA7E-81E4-4A4E-8C4C-8E405B291876}"/>
  <mergeCells count="53">
    <mergeCell ref="E7:G7"/>
    <mergeCell ref="I4:J4"/>
    <mergeCell ref="I5:J5"/>
    <mergeCell ref="I6:J6"/>
    <mergeCell ref="B4:D4"/>
    <mergeCell ref="B5:D5"/>
    <mergeCell ref="B6:D6"/>
    <mergeCell ref="B7:D7"/>
    <mergeCell ref="D1:I1"/>
    <mergeCell ref="D2:I2"/>
    <mergeCell ref="E4:G4"/>
    <mergeCell ref="E5:G5"/>
    <mergeCell ref="E6:G6"/>
    <mergeCell ref="B25:C26"/>
    <mergeCell ref="B30:C30"/>
    <mergeCell ref="B31:C31"/>
    <mergeCell ref="D30:E30"/>
    <mergeCell ref="D31:E31"/>
    <mergeCell ref="B27:C28"/>
    <mergeCell ref="D27:K28"/>
    <mergeCell ref="D25:K26"/>
    <mergeCell ref="H30:J30"/>
    <mergeCell ref="M33:N33"/>
    <mergeCell ref="H34:J34"/>
    <mergeCell ref="F31:G31"/>
    <mergeCell ref="M30:N30"/>
    <mergeCell ref="K30:L30"/>
    <mergeCell ref="F30:G30"/>
    <mergeCell ref="B33:C33"/>
    <mergeCell ref="D33:E33"/>
    <mergeCell ref="F33:G33"/>
    <mergeCell ref="K33:L33"/>
    <mergeCell ref="H33:J33"/>
    <mergeCell ref="D32:E32"/>
    <mergeCell ref="H31:J31"/>
    <mergeCell ref="B32:C32"/>
    <mergeCell ref="K32:L32"/>
    <mergeCell ref="M32:N32"/>
    <mergeCell ref="F32:G32"/>
    <mergeCell ref="H32:J32"/>
    <mergeCell ref="M31:N31"/>
    <mergeCell ref="K31:L31"/>
    <mergeCell ref="B34:C34"/>
    <mergeCell ref="D34:E34"/>
    <mergeCell ref="L36:N36"/>
    <mergeCell ref="F38:H38"/>
    <mergeCell ref="F39:H39"/>
    <mergeCell ref="F37:H37"/>
    <mergeCell ref="B37:D37"/>
    <mergeCell ref="B39:D39"/>
    <mergeCell ref="F34:G34"/>
    <mergeCell ref="K34:L34"/>
    <mergeCell ref="M34:N34"/>
  </mergeCells>
  <conditionalFormatting sqref="A10:A23">
    <cfRule type="containsText" dxfId="1" priority="1" stopIfTrue="1" operator="containsText" text="NO">
      <formula>NOT(ISERROR(SEARCH("NO",A10)))</formula>
    </cfRule>
    <cfRule type="containsText" dxfId="0" priority="2" stopIfTrue="1" operator="containsText" text="SI">
      <formula>NOT(ISERROR(SEARCH("SI",A10)))</formula>
    </cfRule>
  </conditionalFormatting>
  <dataValidations count="1">
    <dataValidation type="list" allowBlank="1" showInputMessage="1" showErrorMessage="1" sqref="P26" xr:uid="{7EAA637E-8162-49AA-B937-88FFDAB57E09}">
      <formula1>$Q$26:$Q$27</formula1>
    </dataValidation>
  </dataValidations>
  <pageMargins left="1.06" right="0.15748031496062992" top="0.35433070866141736" bottom="0.23622047244094491" header="0.15748031496062992" footer="0.15748031496062992"/>
  <pageSetup paperSize="5" scale="8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1F26-80D9-426E-BA63-1D45CFDAADC8}">
  <dimension ref="A1:E43"/>
  <sheetViews>
    <sheetView workbookViewId="0">
      <selection activeCell="B2" sqref="B2"/>
    </sheetView>
  </sheetViews>
  <sheetFormatPr defaultRowHeight="15"/>
  <cols>
    <col min="1" max="2" width="11.42578125" customWidth="1"/>
    <col min="3" max="3" width="25.42578125" customWidth="1"/>
    <col min="4" max="256" width="11.42578125" customWidth="1"/>
  </cols>
  <sheetData>
    <row r="1" spans="1:5" ht="48" thickBot="1">
      <c r="A1" s="96" t="s">
        <v>116</v>
      </c>
      <c r="B1" s="108" t="s">
        <v>30</v>
      </c>
      <c r="C1" s="97" t="s">
        <v>117</v>
      </c>
      <c r="D1" s="97" t="s">
        <v>118</v>
      </c>
      <c r="E1" s="98" t="s">
        <v>119</v>
      </c>
    </row>
    <row r="2" spans="1:5" ht="15.75" thickBot="1">
      <c r="A2" s="99">
        <f>'Investigacion de Mercado'!Z10</f>
        <v>1</v>
      </c>
      <c r="B2" s="100">
        <f>+'Investigacion de Mercado'!X10</f>
        <v>989898</v>
      </c>
      <c r="C2" s="101">
        <f>+'Investigacion de Mercado'!B10</f>
        <v>0</v>
      </c>
      <c r="D2" s="101">
        <f>+'Investigacion de Mercado'!L10*1.16</f>
        <v>0</v>
      </c>
    </row>
    <row r="3" spans="1:5" ht="15.75" thickBot="1">
      <c r="A3" s="99">
        <f>A2</f>
        <v>1</v>
      </c>
      <c r="B3" s="103"/>
      <c r="C3" s="104">
        <f>+'Investigacion de Mercado'!B11</f>
        <v>0</v>
      </c>
      <c r="D3" s="104">
        <f>+'Investigacion de Mercado'!L11*1.16</f>
        <v>0</v>
      </c>
    </row>
    <row r="4" spans="1:5" ht="15.75" thickBot="1">
      <c r="A4" s="99">
        <f>A3</f>
        <v>1</v>
      </c>
      <c r="B4" s="106"/>
      <c r="C4" s="107">
        <f>+'Investigacion de Mercado'!B12</f>
        <v>0</v>
      </c>
      <c r="D4" s="107">
        <f>+'Investigacion de Mercado'!L12*1.16</f>
        <v>0</v>
      </c>
    </row>
    <row r="5" spans="1:5">
      <c r="A5" s="99">
        <f>'Investigacion de Mercado'!Z13</f>
        <v>2</v>
      </c>
      <c r="B5" s="100">
        <f>+'Investigacion de Mercado'!X13</f>
        <v>0</v>
      </c>
      <c r="C5" s="101">
        <f>+'Investigacion de Mercado'!B13</f>
        <v>0</v>
      </c>
      <c r="D5" s="101">
        <f>+'Investigacion de Mercado'!L13*1.16</f>
        <v>0</v>
      </c>
    </row>
    <row r="6" spans="1:5">
      <c r="A6" s="102">
        <f>A5</f>
        <v>2</v>
      </c>
      <c r="B6" s="103"/>
      <c r="C6" s="104">
        <f>+'Investigacion de Mercado'!B14</f>
        <v>0</v>
      </c>
      <c r="D6" s="104">
        <f>+'Investigacion de Mercado'!L14*1.16</f>
        <v>0</v>
      </c>
    </row>
    <row r="7" spans="1:5" ht="15.75" thickBot="1">
      <c r="A7" s="105">
        <f>A6</f>
        <v>2</v>
      </c>
      <c r="B7" s="106"/>
      <c r="C7" s="107">
        <f>+'Investigacion de Mercado'!B15</f>
        <v>0</v>
      </c>
      <c r="D7" s="107">
        <f>+'Investigacion de Mercado'!L15*1.16</f>
        <v>0</v>
      </c>
    </row>
    <row r="8" spans="1:5">
      <c r="A8" s="99">
        <f>'Investigacion de Mercado'!Z16</f>
        <v>3</v>
      </c>
      <c r="B8" s="100">
        <f>+'Investigacion de Mercado'!X16</f>
        <v>0</v>
      </c>
      <c r="C8" s="101">
        <f>+'Investigacion de Mercado'!B16</f>
        <v>0</v>
      </c>
      <c r="D8" s="101">
        <f>+'Investigacion de Mercado'!L16*1.16</f>
        <v>0</v>
      </c>
    </row>
    <row r="9" spans="1:5">
      <c r="A9" s="102">
        <f>A8</f>
        <v>3</v>
      </c>
      <c r="B9" s="103"/>
      <c r="C9" s="104">
        <f>+'Investigacion de Mercado'!B17</f>
        <v>0</v>
      </c>
      <c r="D9" s="104">
        <f>+'Investigacion de Mercado'!L17*1.16</f>
        <v>0</v>
      </c>
    </row>
    <row r="10" spans="1:5" ht="15.75" thickBot="1">
      <c r="A10" s="105">
        <f>A9</f>
        <v>3</v>
      </c>
      <c r="B10" s="106"/>
      <c r="C10" s="107">
        <f>+'Investigacion de Mercado'!B18</f>
        <v>0</v>
      </c>
      <c r="D10" s="107">
        <f>+'Investigacion de Mercado'!L18*1.16</f>
        <v>0</v>
      </c>
    </row>
    <row r="11" spans="1:5">
      <c r="A11" s="99">
        <f>'Investigacion de Mercado'!Z19</f>
        <v>4</v>
      </c>
      <c r="B11" s="100">
        <f>+'Investigacion de Mercado'!X19</f>
        <v>0</v>
      </c>
      <c r="C11" s="101">
        <f>+'Investigacion de Mercado'!B19</f>
        <v>0</v>
      </c>
      <c r="D11" s="101">
        <f>+'Investigacion de Mercado'!L19*1.16</f>
        <v>0</v>
      </c>
    </row>
    <row r="12" spans="1:5">
      <c r="A12" s="102">
        <f>A11</f>
        <v>4</v>
      </c>
      <c r="B12" s="103"/>
      <c r="C12" s="104">
        <f>+'Investigacion de Mercado'!B20</f>
        <v>0</v>
      </c>
      <c r="D12" s="104">
        <f>+'Investigacion de Mercado'!L20*1.16</f>
        <v>0</v>
      </c>
    </row>
    <row r="13" spans="1:5" ht="15.75" thickBot="1">
      <c r="A13" s="105">
        <f>A12</f>
        <v>4</v>
      </c>
      <c r="B13" s="106"/>
      <c r="C13" s="107">
        <f>+'Investigacion de Mercado'!B21</f>
        <v>0</v>
      </c>
      <c r="D13" s="107">
        <f>+'Investigacion de Mercado'!L21*1.16</f>
        <v>0</v>
      </c>
    </row>
    <row r="14" spans="1:5">
      <c r="A14" s="99">
        <f>'Investigacion de Mercado'!Z22</f>
        <v>5</v>
      </c>
      <c r="B14" s="100">
        <f>+'Investigacion de Mercado'!X22</f>
        <v>0</v>
      </c>
      <c r="C14" s="101">
        <f>+'Investigacion de Mercado'!B22</f>
        <v>0</v>
      </c>
      <c r="D14" s="101">
        <f>+'Investigacion de Mercado'!L22*1.16</f>
        <v>0</v>
      </c>
    </row>
    <row r="15" spans="1:5">
      <c r="A15" s="102">
        <f>A14</f>
        <v>5</v>
      </c>
      <c r="B15" s="103"/>
      <c r="C15" s="104">
        <f>+'Investigacion de Mercado'!B23</f>
        <v>0</v>
      </c>
      <c r="D15" s="104">
        <f>+'Investigacion de Mercado'!L23*1.16</f>
        <v>0</v>
      </c>
    </row>
    <row r="16" spans="1:5" ht="15.75" thickBot="1">
      <c r="A16" s="105">
        <f>A15</f>
        <v>5</v>
      </c>
      <c r="B16" s="106"/>
      <c r="C16" s="107">
        <f>+'Investigacion de Mercado'!B24</f>
        <v>0</v>
      </c>
      <c r="D16" s="107">
        <f>+'Investigacion de Mercado'!L24*1.16</f>
        <v>0</v>
      </c>
    </row>
    <row r="17" spans="1:4">
      <c r="A17" s="99">
        <f>'Investigacion de Mercado'!Z25</f>
        <v>6</v>
      </c>
      <c r="B17" s="100">
        <f>+'Investigacion de Mercado'!X25</f>
        <v>0</v>
      </c>
      <c r="C17" s="101">
        <f>+'Investigacion de Mercado'!B25</f>
        <v>0</v>
      </c>
      <c r="D17" s="101">
        <f>+'Investigacion de Mercado'!L25*1.16</f>
        <v>0</v>
      </c>
    </row>
    <row r="18" spans="1:4">
      <c r="A18" s="102">
        <f>A17</f>
        <v>6</v>
      </c>
      <c r="B18" s="103"/>
      <c r="C18" s="104">
        <f>+'Investigacion de Mercado'!B26</f>
        <v>0</v>
      </c>
      <c r="D18" s="104">
        <f>+'Investigacion de Mercado'!L26*1.16</f>
        <v>0</v>
      </c>
    </row>
    <row r="19" spans="1:4" ht="15.75" thickBot="1">
      <c r="A19" s="105">
        <f>A18</f>
        <v>6</v>
      </c>
      <c r="B19" s="106"/>
      <c r="C19" s="107">
        <f>+'Investigacion de Mercado'!B27</f>
        <v>0</v>
      </c>
      <c r="D19" s="107">
        <f>+'Investigacion de Mercado'!L27*1.16</f>
        <v>0</v>
      </c>
    </row>
    <row r="20" spans="1:4">
      <c r="A20" s="99">
        <f>'Investigacion de Mercado'!Z28</f>
        <v>7</v>
      </c>
      <c r="B20" s="100">
        <f>+'Investigacion de Mercado'!X28</f>
        <v>0</v>
      </c>
      <c r="C20" s="101">
        <f>+'Investigacion de Mercado'!B28</f>
        <v>0</v>
      </c>
      <c r="D20" s="101">
        <f>+'Investigacion de Mercado'!L28*1.16</f>
        <v>0</v>
      </c>
    </row>
    <row r="21" spans="1:4">
      <c r="A21" s="102">
        <f>A20</f>
        <v>7</v>
      </c>
      <c r="B21" s="103"/>
      <c r="C21" s="104">
        <f>+'Investigacion de Mercado'!B29</f>
        <v>0</v>
      </c>
      <c r="D21" s="104">
        <f>+'Investigacion de Mercado'!L29*1.16</f>
        <v>0</v>
      </c>
    </row>
    <row r="22" spans="1:4" ht="15.75" thickBot="1">
      <c r="A22" s="105">
        <f>A21</f>
        <v>7</v>
      </c>
      <c r="B22" s="106"/>
      <c r="C22" s="107">
        <f>+'Investigacion de Mercado'!B30</f>
        <v>0</v>
      </c>
      <c r="D22" s="107">
        <f>+'Investigacion de Mercado'!L30*1.16</f>
        <v>0</v>
      </c>
    </row>
    <row r="23" spans="1:4">
      <c r="A23" s="99">
        <f>'Investigacion de Mercado'!Z31</f>
        <v>8</v>
      </c>
      <c r="B23" s="100">
        <f>+'Investigacion de Mercado'!X31</f>
        <v>0</v>
      </c>
      <c r="C23" s="101">
        <f>+'Investigacion de Mercado'!B31</f>
        <v>0</v>
      </c>
      <c r="D23" s="101">
        <f>+'Investigacion de Mercado'!L31*1.16</f>
        <v>0</v>
      </c>
    </row>
    <row r="24" spans="1:4">
      <c r="A24" s="102">
        <f>A23</f>
        <v>8</v>
      </c>
      <c r="B24" s="103"/>
      <c r="C24" s="104">
        <f>+'Investigacion de Mercado'!B32</f>
        <v>0</v>
      </c>
      <c r="D24" s="104">
        <f>+'Investigacion de Mercado'!L32*1.16</f>
        <v>0</v>
      </c>
    </row>
    <row r="25" spans="1:4" ht="15.75" thickBot="1">
      <c r="A25" s="105">
        <f>A24</f>
        <v>8</v>
      </c>
      <c r="B25" s="106"/>
      <c r="C25" s="107">
        <f>+'Investigacion de Mercado'!B33</f>
        <v>0</v>
      </c>
      <c r="D25" s="107">
        <f>+'Investigacion de Mercado'!L33*1.16</f>
        <v>0</v>
      </c>
    </row>
    <row r="26" spans="1:4">
      <c r="A26" s="99">
        <f>'Investigacion de Mercado'!Z34</f>
        <v>9</v>
      </c>
      <c r="B26" s="100">
        <f>+'Investigacion de Mercado'!X34</f>
        <v>0</v>
      </c>
      <c r="C26" s="101">
        <f>+'Investigacion de Mercado'!B34</f>
        <v>0</v>
      </c>
      <c r="D26" s="101">
        <f>+'Investigacion de Mercado'!L34*1.16</f>
        <v>0</v>
      </c>
    </row>
    <row r="27" spans="1:4">
      <c r="A27" s="102">
        <f>A26</f>
        <v>9</v>
      </c>
      <c r="B27" s="103"/>
      <c r="C27" s="104">
        <f>+'Investigacion de Mercado'!B35</f>
        <v>0</v>
      </c>
      <c r="D27" s="104">
        <f>+'Investigacion de Mercado'!L35*1.16</f>
        <v>0</v>
      </c>
    </row>
    <row r="28" spans="1:4" ht="15.75" thickBot="1">
      <c r="A28" s="105">
        <f>A27</f>
        <v>9</v>
      </c>
      <c r="B28" s="106"/>
      <c r="C28" s="107">
        <f>+'Investigacion de Mercado'!B36</f>
        <v>0</v>
      </c>
      <c r="D28" s="107">
        <f>+'Investigacion de Mercado'!L36*1.16</f>
        <v>0</v>
      </c>
    </row>
    <row r="29" spans="1:4">
      <c r="A29" s="99">
        <f>'Investigacion de Mercado'!Z37</f>
        <v>10</v>
      </c>
      <c r="B29" s="100">
        <f>+'Investigacion de Mercado'!X37</f>
        <v>0</v>
      </c>
      <c r="C29" s="101">
        <f>+'Investigacion de Mercado'!B37</f>
        <v>0</v>
      </c>
      <c r="D29" s="101">
        <f>+'Investigacion de Mercado'!L37*1.16</f>
        <v>0</v>
      </c>
    </row>
    <row r="30" spans="1:4">
      <c r="A30" s="102">
        <f>A29</f>
        <v>10</v>
      </c>
      <c r="B30" s="103"/>
      <c r="C30" s="104">
        <f>+'Investigacion de Mercado'!B38</f>
        <v>0</v>
      </c>
      <c r="D30" s="104">
        <f>+'Investigacion de Mercado'!L38*1.16</f>
        <v>0</v>
      </c>
    </row>
    <row r="31" spans="1:4" ht="15.75" thickBot="1">
      <c r="A31" s="105">
        <f>A30</f>
        <v>10</v>
      </c>
      <c r="B31" s="106"/>
      <c r="C31" s="107">
        <f>+'Investigacion de Mercado'!B39</f>
        <v>0</v>
      </c>
      <c r="D31" s="107">
        <f>+'Investigacion de Mercado'!L39*1.16</f>
        <v>0</v>
      </c>
    </row>
    <row r="32" spans="1:4">
      <c r="A32" s="99">
        <f>'Investigacion de Mercado'!Z40</f>
        <v>11</v>
      </c>
      <c r="B32" s="100">
        <f>+'Investigacion de Mercado'!X40</f>
        <v>0</v>
      </c>
      <c r="C32" s="101">
        <f>+'Investigacion de Mercado'!B40</f>
        <v>0</v>
      </c>
      <c r="D32" s="101">
        <f>+'Investigacion de Mercado'!L40*1.16</f>
        <v>0</v>
      </c>
    </row>
    <row r="33" spans="1:4">
      <c r="A33" s="102">
        <f>A32</f>
        <v>11</v>
      </c>
      <c r="B33" s="103"/>
      <c r="C33" s="104">
        <f>+'Investigacion de Mercado'!B41</f>
        <v>0</v>
      </c>
      <c r="D33" s="104">
        <f>+'Investigacion de Mercado'!L41*1.16</f>
        <v>0</v>
      </c>
    </row>
    <row r="34" spans="1:4" ht="15.75" thickBot="1">
      <c r="A34" s="105">
        <f>A33</f>
        <v>11</v>
      </c>
      <c r="B34" s="106"/>
      <c r="C34" s="107">
        <f>+'Investigacion de Mercado'!B42</f>
        <v>0</v>
      </c>
      <c r="D34" s="107">
        <f>+'Investigacion de Mercado'!L42*1.16</f>
        <v>0</v>
      </c>
    </row>
    <row r="35" spans="1:4">
      <c r="A35" s="99">
        <f>'Investigacion de Mercado'!Z43</f>
        <v>12</v>
      </c>
      <c r="B35" s="100">
        <f>+'Investigacion de Mercado'!X43</f>
        <v>0</v>
      </c>
      <c r="C35" s="101">
        <f>+'Investigacion de Mercado'!B43</f>
        <v>0</v>
      </c>
      <c r="D35" s="101">
        <f>+'Investigacion de Mercado'!L43*1.16</f>
        <v>0</v>
      </c>
    </row>
    <row r="36" spans="1:4">
      <c r="A36" s="102">
        <f>A35</f>
        <v>12</v>
      </c>
      <c r="B36" s="103"/>
      <c r="C36" s="104">
        <f>+'Investigacion de Mercado'!B44</f>
        <v>0</v>
      </c>
      <c r="D36" s="104">
        <f>+'Investigacion de Mercado'!L44*1.16</f>
        <v>0</v>
      </c>
    </row>
    <row r="37" spans="1:4" ht="15.75" thickBot="1">
      <c r="A37" s="105">
        <f>A36</f>
        <v>12</v>
      </c>
      <c r="B37" s="106"/>
      <c r="C37" s="107">
        <f>+'Investigacion de Mercado'!B45</f>
        <v>0</v>
      </c>
      <c r="D37" s="107">
        <f>+'Investigacion de Mercado'!L45*1.16</f>
        <v>0</v>
      </c>
    </row>
    <row r="38" spans="1:4">
      <c r="A38" s="99">
        <f>'Investigacion de Mercado'!Z46</f>
        <v>13</v>
      </c>
      <c r="B38" s="100">
        <f>+'Investigacion de Mercado'!X46</f>
        <v>0</v>
      </c>
      <c r="C38" s="101">
        <f>+'Investigacion de Mercado'!B46</f>
        <v>0</v>
      </c>
      <c r="D38" s="101">
        <f>+'Investigacion de Mercado'!L46*1.16</f>
        <v>0</v>
      </c>
    </row>
    <row r="39" spans="1:4">
      <c r="A39" s="102">
        <f>A38</f>
        <v>13</v>
      </c>
      <c r="B39" s="103"/>
      <c r="C39" s="104">
        <f>+'Investigacion de Mercado'!B47</f>
        <v>0</v>
      </c>
      <c r="D39" s="104">
        <f>+'Investigacion de Mercado'!L47*1.16</f>
        <v>0</v>
      </c>
    </row>
    <row r="40" spans="1:4" ht="15.75" thickBot="1">
      <c r="A40" s="105">
        <f>A39</f>
        <v>13</v>
      </c>
      <c r="B40" s="106"/>
      <c r="C40" s="107">
        <f>+'Investigacion de Mercado'!B48</f>
        <v>0</v>
      </c>
      <c r="D40" s="107">
        <f>+'Investigacion de Mercado'!L48*1.16</f>
        <v>0</v>
      </c>
    </row>
    <row r="41" spans="1:4">
      <c r="A41" s="99">
        <f>'Investigacion de Mercado'!Z49</f>
        <v>14</v>
      </c>
      <c r="B41" s="100">
        <f>+'Investigacion de Mercado'!X49</f>
        <v>0</v>
      </c>
      <c r="C41" s="101">
        <f>+'Investigacion de Mercado'!B49</f>
        <v>0</v>
      </c>
      <c r="D41" s="101">
        <f>+'Investigacion de Mercado'!L49*1.16</f>
        <v>0</v>
      </c>
    </row>
    <row r="42" spans="1:4">
      <c r="A42" s="102">
        <f>A41</f>
        <v>14</v>
      </c>
      <c r="B42" s="103"/>
      <c r="C42" s="104">
        <f>+'Investigacion de Mercado'!B50</f>
        <v>0</v>
      </c>
      <c r="D42" s="104">
        <f>+'Investigacion de Mercado'!L50*1.16</f>
        <v>0</v>
      </c>
    </row>
    <row r="43" spans="1:4" ht="15.75" thickBot="1">
      <c r="A43" s="105">
        <f>A42</f>
        <v>14</v>
      </c>
      <c r="B43" s="106"/>
      <c r="C43" s="107">
        <f>+'Investigacion de Mercado'!B51</f>
        <v>0</v>
      </c>
      <c r="D43" s="107">
        <f>+'Investigacion de Mercado'!L51*1.16</f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FF48-139A-4272-B062-AEBD5C4BBD29}">
  <dimension ref="A1:E218"/>
  <sheetViews>
    <sheetView topLeftCell="A5" workbookViewId="0">
      <selection activeCell="A11" sqref="A11:A12"/>
    </sheetView>
  </sheetViews>
  <sheetFormatPr defaultRowHeight="15"/>
  <cols>
    <col min="1" max="256" width="11.42578125" customWidth="1"/>
  </cols>
  <sheetData>
    <row r="1" spans="1:5">
      <c r="A1" t="s">
        <v>120</v>
      </c>
      <c r="E1" t="s">
        <v>121</v>
      </c>
    </row>
    <row r="2" spans="1:5">
      <c r="A2" t="s">
        <v>122</v>
      </c>
      <c r="E2" t="s">
        <v>123</v>
      </c>
    </row>
    <row r="3" spans="1:5">
      <c r="A3" t="s">
        <v>124</v>
      </c>
      <c r="E3" t="s">
        <v>125</v>
      </c>
    </row>
    <row r="4" spans="1:5">
      <c r="A4" t="s">
        <v>126</v>
      </c>
      <c r="E4" t="s">
        <v>127</v>
      </c>
    </row>
    <row r="5" spans="1:5">
      <c r="E5" t="s">
        <v>128</v>
      </c>
    </row>
    <row r="6" spans="1:5">
      <c r="A6" t="s">
        <v>129</v>
      </c>
      <c r="E6" t="s">
        <v>130</v>
      </c>
    </row>
    <row r="7" spans="1:5">
      <c r="A7" t="s">
        <v>131</v>
      </c>
      <c r="E7" t="s">
        <v>132</v>
      </c>
    </row>
    <row r="8" spans="1:5">
      <c r="A8" t="s">
        <v>133</v>
      </c>
      <c r="E8" t="s">
        <v>134</v>
      </c>
    </row>
    <row r="9" spans="1:5">
      <c r="A9" t="s">
        <v>135</v>
      </c>
      <c r="E9" t="s">
        <v>136</v>
      </c>
    </row>
    <row r="10" spans="1:5">
      <c r="E10" t="s">
        <v>137</v>
      </c>
    </row>
    <row r="11" spans="1:5">
      <c r="A11" t="s">
        <v>34</v>
      </c>
      <c r="E11" t="s">
        <v>138</v>
      </c>
    </row>
    <row r="12" spans="1:5">
      <c r="A12" t="s">
        <v>139</v>
      </c>
      <c r="E12" t="s">
        <v>140</v>
      </c>
    </row>
    <row r="13" spans="1:5">
      <c r="E13" t="s">
        <v>141</v>
      </c>
    </row>
    <row r="14" spans="1:5">
      <c r="E14" t="s">
        <v>142</v>
      </c>
    </row>
    <row r="15" spans="1:5">
      <c r="E15" t="s">
        <v>143</v>
      </c>
    </row>
    <row r="16" spans="1:5">
      <c r="E16" t="s">
        <v>144</v>
      </c>
    </row>
    <row r="17" spans="5:5">
      <c r="E17" t="s">
        <v>145</v>
      </c>
    </row>
    <row r="18" spans="5:5">
      <c r="E18" t="s">
        <v>146</v>
      </c>
    </row>
    <row r="19" spans="5:5">
      <c r="E19" t="s">
        <v>147</v>
      </c>
    </row>
    <row r="20" spans="5:5">
      <c r="E20" t="s">
        <v>148</v>
      </c>
    </row>
    <row r="21" spans="5:5">
      <c r="E21" t="s">
        <v>149</v>
      </c>
    </row>
    <row r="22" spans="5:5">
      <c r="E22" t="s">
        <v>150</v>
      </c>
    </row>
    <row r="23" spans="5:5">
      <c r="E23" t="s">
        <v>151</v>
      </c>
    </row>
    <row r="24" spans="5:5">
      <c r="E24" t="s">
        <v>152</v>
      </c>
    </row>
    <row r="25" spans="5:5">
      <c r="E25" t="s">
        <v>153</v>
      </c>
    </row>
    <row r="26" spans="5:5">
      <c r="E26" t="s">
        <v>154</v>
      </c>
    </row>
    <row r="27" spans="5:5">
      <c r="E27" t="s">
        <v>155</v>
      </c>
    </row>
    <row r="28" spans="5:5">
      <c r="E28" t="s">
        <v>156</v>
      </c>
    </row>
    <row r="29" spans="5:5">
      <c r="E29" t="s">
        <v>157</v>
      </c>
    </row>
    <row r="30" spans="5:5">
      <c r="E30" t="s">
        <v>158</v>
      </c>
    </row>
    <row r="31" spans="5:5">
      <c r="E31" t="s">
        <v>159</v>
      </c>
    </row>
    <row r="32" spans="5:5">
      <c r="E32" t="s">
        <v>160</v>
      </c>
    </row>
    <row r="33" spans="5:5">
      <c r="E33" t="s">
        <v>161</v>
      </c>
    </row>
    <row r="34" spans="5:5">
      <c r="E34" t="s">
        <v>162</v>
      </c>
    </row>
    <row r="35" spans="5:5">
      <c r="E35" t="s">
        <v>163</v>
      </c>
    </row>
    <row r="36" spans="5:5">
      <c r="E36" t="s">
        <v>164</v>
      </c>
    </row>
    <row r="37" spans="5:5">
      <c r="E37" t="s">
        <v>165</v>
      </c>
    </row>
    <row r="38" spans="5:5">
      <c r="E38" t="s">
        <v>166</v>
      </c>
    </row>
    <row r="39" spans="5:5">
      <c r="E39" t="s">
        <v>167</v>
      </c>
    </row>
    <row r="40" spans="5:5">
      <c r="E40" t="s">
        <v>168</v>
      </c>
    </row>
    <row r="41" spans="5:5">
      <c r="E41" t="s">
        <v>169</v>
      </c>
    </row>
    <row r="42" spans="5:5">
      <c r="E42" t="s">
        <v>170</v>
      </c>
    </row>
    <row r="43" spans="5:5">
      <c r="E43" t="s">
        <v>171</v>
      </c>
    </row>
    <row r="44" spans="5:5">
      <c r="E44" t="s">
        <v>172</v>
      </c>
    </row>
    <row r="45" spans="5:5">
      <c r="E45" t="s">
        <v>173</v>
      </c>
    </row>
    <row r="46" spans="5:5">
      <c r="E46" t="s">
        <v>174</v>
      </c>
    </row>
    <row r="47" spans="5:5">
      <c r="E47" t="s">
        <v>175</v>
      </c>
    </row>
    <row r="48" spans="5:5">
      <c r="E48" t="s">
        <v>176</v>
      </c>
    </row>
    <row r="49" spans="5:5">
      <c r="E49" t="s">
        <v>177</v>
      </c>
    </row>
    <row r="50" spans="5:5">
      <c r="E50" t="s">
        <v>178</v>
      </c>
    </row>
    <row r="51" spans="5:5">
      <c r="E51" t="s">
        <v>179</v>
      </c>
    </row>
    <row r="52" spans="5:5">
      <c r="E52" t="s">
        <v>180</v>
      </c>
    </row>
    <row r="53" spans="5:5">
      <c r="E53" t="s">
        <v>181</v>
      </c>
    </row>
    <row r="54" spans="5:5">
      <c r="E54" t="s">
        <v>182</v>
      </c>
    </row>
    <row r="55" spans="5:5">
      <c r="E55" t="s">
        <v>183</v>
      </c>
    </row>
    <row r="56" spans="5:5">
      <c r="E56" t="s">
        <v>184</v>
      </c>
    </row>
    <row r="57" spans="5:5">
      <c r="E57" t="s">
        <v>185</v>
      </c>
    </row>
    <row r="58" spans="5:5">
      <c r="E58" t="s">
        <v>186</v>
      </c>
    </row>
    <row r="59" spans="5:5">
      <c r="E59" t="s">
        <v>187</v>
      </c>
    </row>
    <row r="60" spans="5:5">
      <c r="E60" t="s">
        <v>188</v>
      </c>
    </row>
    <row r="61" spans="5:5">
      <c r="E61" t="s">
        <v>189</v>
      </c>
    </row>
    <row r="62" spans="5:5">
      <c r="E62" t="s">
        <v>190</v>
      </c>
    </row>
    <row r="63" spans="5:5">
      <c r="E63" t="s">
        <v>191</v>
      </c>
    </row>
    <row r="64" spans="5:5">
      <c r="E64" t="s">
        <v>192</v>
      </c>
    </row>
    <row r="65" spans="5:5">
      <c r="E65" t="s">
        <v>193</v>
      </c>
    </row>
    <row r="66" spans="5:5">
      <c r="E66" t="s">
        <v>194</v>
      </c>
    </row>
    <row r="67" spans="5:5">
      <c r="E67" t="s">
        <v>195</v>
      </c>
    </row>
    <row r="68" spans="5:5">
      <c r="E68" t="s">
        <v>196</v>
      </c>
    </row>
    <row r="69" spans="5:5">
      <c r="E69" t="s">
        <v>197</v>
      </c>
    </row>
    <row r="70" spans="5:5">
      <c r="E70" t="s">
        <v>198</v>
      </c>
    </row>
    <row r="71" spans="5:5">
      <c r="E71" t="s">
        <v>199</v>
      </c>
    </row>
    <row r="72" spans="5:5">
      <c r="E72" t="s">
        <v>200</v>
      </c>
    </row>
    <row r="73" spans="5:5">
      <c r="E73" t="s">
        <v>201</v>
      </c>
    </row>
    <row r="74" spans="5:5">
      <c r="E74" t="s">
        <v>202</v>
      </c>
    </row>
    <row r="75" spans="5:5">
      <c r="E75" t="s">
        <v>203</v>
      </c>
    </row>
    <row r="76" spans="5:5">
      <c r="E76" t="s">
        <v>204</v>
      </c>
    </row>
    <row r="77" spans="5:5">
      <c r="E77" t="s">
        <v>205</v>
      </c>
    </row>
    <row r="78" spans="5:5">
      <c r="E78" t="s">
        <v>206</v>
      </c>
    </row>
    <row r="79" spans="5:5">
      <c r="E79" t="s">
        <v>207</v>
      </c>
    </row>
    <row r="80" spans="5:5">
      <c r="E80" t="s">
        <v>208</v>
      </c>
    </row>
    <row r="81" spans="5:5">
      <c r="E81" t="s">
        <v>209</v>
      </c>
    </row>
    <row r="82" spans="5:5">
      <c r="E82" t="s">
        <v>210</v>
      </c>
    </row>
    <row r="83" spans="5:5">
      <c r="E83" t="s">
        <v>211</v>
      </c>
    </row>
    <row r="84" spans="5:5">
      <c r="E84" t="s">
        <v>212</v>
      </c>
    </row>
    <row r="85" spans="5:5">
      <c r="E85" t="s">
        <v>213</v>
      </c>
    </row>
    <row r="86" spans="5:5">
      <c r="E86" t="s">
        <v>214</v>
      </c>
    </row>
    <row r="87" spans="5:5">
      <c r="E87" t="s">
        <v>215</v>
      </c>
    </row>
    <row r="88" spans="5:5">
      <c r="E88" t="s">
        <v>216</v>
      </c>
    </row>
    <row r="89" spans="5:5">
      <c r="E89" t="s">
        <v>217</v>
      </c>
    </row>
    <row r="90" spans="5:5">
      <c r="E90" t="s">
        <v>218</v>
      </c>
    </row>
    <row r="91" spans="5:5">
      <c r="E91" t="s">
        <v>219</v>
      </c>
    </row>
    <row r="92" spans="5:5">
      <c r="E92" t="s">
        <v>220</v>
      </c>
    </row>
    <row r="93" spans="5:5">
      <c r="E93" t="s">
        <v>221</v>
      </c>
    </row>
    <row r="94" spans="5:5">
      <c r="E94" t="s">
        <v>222</v>
      </c>
    </row>
    <row r="95" spans="5:5">
      <c r="E95" t="s">
        <v>223</v>
      </c>
    </row>
    <row r="96" spans="5:5">
      <c r="E96" t="s">
        <v>224</v>
      </c>
    </row>
    <row r="97" spans="5:5">
      <c r="E97" t="s">
        <v>225</v>
      </c>
    </row>
    <row r="98" spans="5:5">
      <c r="E98" t="s">
        <v>226</v>
      </c>
    </row>
    <row r="99" spans="5:5">
      <c r="E99" t="s">
        <v>227</v>
      </c>
    </row>
    <row r="100" spans="5:5">
      <c r="E100" t="s">
        <v>228</v>
      </c>
    </row>
    <row r="101" spans="5:5">
      <c r="E101" t="s">
        <v>229</v>
      </c>
    </row>
    <row r="102" spans="5:5">
      <c r="E102" t="s">
        <v>230</v>
      </c>
    </row>
    <row r="103" spans="5:5">
      <c r="E103" t="s">
        <v>231</v>
      </c>
    </row>
    <row r="104" spans="5:5">
      <c r="E104" t="s">
        <v>232</v>
      </c>
    </row>
    <row r="105" spans="5:5">
      <c r="E105" t="s">
        <v>233</v>
      </c>
    </row>
    <row r="106" spans="5:5">
      <c r="E106" t="s">
        <v>234</v>
      </c>
    </row>
    <row r="107" spans="5:5">
      <c r="E107" t="s">
        <v>235</v>
      </c>
    </row>
    <row r="108" spans="5:5">
      <c r="E108" t="s">
        <v>236</v>
      </c>
    </row>
    <row r="109" spans="5:5">
      <c r="E109" t="s">
        <v>237</v>
      </c>
    </row>
    <row r="110" spans="5:5">
      <c r="E110" t="s">
        <v>238</v>
      </c>
    </row>
    <row r="111" spans="5:5">
      <c r="E111" t="s">
        <v>239</v>
      </c>
    </row>
    <row r="112" spans="5:5">
      <c r="E112" t="s">
        <v>240</v>
      </c>
    </row>
    <row r="113" spans="5:5">
      <c r="E113" t="s">
        <v>241</v>
      </c>
    </row>
    <row r="114" spans="5:5">
      <c r="E114" t="s">
        <v>242</v>
      </c>
    </row>
    <row r="115" spans="5:5">
      <c r="E115" t="s">
        <v>243</v>
      </c>
    </row>
    <row r="116" spans="5:5">
      <c r="E116" t="s">
        <v>244</v>
      </c>
    </row>
    <row r="117" spans="5:5">
      <c r="E117" t="s">
        <v>245</v>
      </c>
    </row>
    <row r="118" spans="5:5">
      <c r="E118" t="s">
        <v>246</v>
      </c>
    </row>
    <row r="119" spans="5:5">
      <c r="E119" t="s">
        <v>247</v>
      </c>
    </row>
    <row r="120" spans="5:5">
      <c r="E120" t="s">
        <v>248</v>
      </c>
    </row>
    <row r="121" spans="5:5">
      <c r="E121" t="s">
        <v>249</v>
      </c>
    </row>
    <row r="122" spans="5:5">
      <c r="E122" t="s">
        <v>250</v>
      </c>
    </row>
    <row r="123" spans="5:5">
      <c r="E123" t="s">
        <v>251</v>
      </c>
    </row>
    <row r="124" spans="5:5">
      <c r="E124" t="s">
        <v>252</v>
      </c>
    </row>
    <row r="125" spans="5:5">
      <c r="E125" t="s">
        <v>253</v>
      </c>
    </row>
    <row r="126" spans="5:5">
      <c r="E126" t="s">
        <v>254</v>
      </c>
    </row>
    <row r="127" spans="5:5">
      <c r="E127" t="s">
        <v>255</v>
      </c>
    </row>
    <row r="128" spans="5:5">
      <c r="E128" t="s">
        <v>256</v>
      </c>
    </row>
    <row r="129" spans="5:5">
      <c r="E129" t="s">
        <v>257</v>
      </c>
    </row>
    <row r="130" spans="5:5">
      <c r="E130" t="s">
        <v>258</v>
      </c>
    </row>
    <row r="131" spans="5:5">
      <c r="E131" t="s">
        <v>259</v>
      </c>
    </row>
    <row r="132" spans="5:5">
      <c r="E132" t="s">
        <v>260</v>
      </c>
    </row>
    <row r="133" spans="5:5">
      <c r="E133" t="s">
        <v>261</v>
      </c>
    </row>
    <row r="134" spans="5:5">
      <c r="E134" t="s">
        <v>262</v>
      </c>
    </row>
    <row r="135" spans="5:5">
      <c r="E135" t="s">
        <v>263</v>
      </c>
    </row>
    <row r="136" spans="5:5">
      <c r="E136" t="s">
        <v>264</v>
      </c>
    </row>
    <row r="137" spans="5:5">
      <c r="E137" t="s">
        <v>265</v>
      </c>
    </row>
    <row r="138" spans="5:5">
      <c r="E138" t="s">
        <v>266</v>
      </c>
    </row>
    <row r="139" spans="5:5">
      <c r="E139" t="s">
        <v>267</v>
      </c>
    </row>
    <row r="140" spans="5:5">
      <c r="E140" t="s">
        <v>268</v>
      </c>
    </row>
    <row r="141" spans="5:5">
      <c r="E141" t="s">
        <v>269</v>
      </c>
    </row>
    <row r="142" spans="5:5">
      <c r="E142" t="s">
        <v>270</v>
      </c>
    </row>
    <row r="143" spans="5:5">
      <c r="E143" t="s">
        <v>271</v>
      </c>
    </row>
    <row r="144" spans="5:5">
      <c r="E144" t="s">
        <v>272</v>
      </c>
    </row>
    <row r="145" spans="5:5">
      <c r="E145" t="s">
        <v>273</v>
      </c>
    </row>
    <row r="146" spans="5:5">
      <c r="E146" t="s">
        <v>274</v>
      </c>
    </row>
    <row r="147" spans="5:5">
      <c r="E147" t="s">
        <v>275</v>
      </c>
    </row>
    <row r="148" spans="5:5">
      <c r="E148" t="s">
        <v>276</v>
      </c>
    </row>
    <row r="149" spans="5:5">
      <c r="E149" t="s">
        <v>277</v>
      </c>
    </row>
    <row r="150" spans="5:5">
      <c r="E150" t="s">
        <v>278</v>
      </c>
    </row>
    <row r="151" spans="5:5">
      <c r="E151" t="s">
        <v>279</v>
      </c>
    </row>
    <row r="152" spans="5:5">
      <c r="E152" t="s">
        <v>280</v>
      </c>
    </row>
    <row r="153" spans="5:5">
      <c r="E153" t="s">
        <v>281</v>
      </c>
    </row>
    <row r="154" spans="5:5">
      <c r="E154" t="s">
        <v>282</v>
      </c>
    </row>
    <row r="155" spans="5:5">
      <c r="E155" t="s">
        <v>283</v>
      </c>
    </row>
    <row r="156" spans="5:5">
      <c r="E156" t="s">
        <v>284</v>
      </c>
    </row>
    <row r="157" spans="5:5">
      <c r="E157" t="s">
        <v>285</v>
      </c>
    </row>
    <row r="158" spans="5:5">
      <c r="E158" t="s">
        <v>286</v>
      </c>
    </row>
    <row r="159" spans="5:5">
      <c r="E159" t="s">
        <v>287</v>
      </c>
    </row>
    <row r="160" spans="5:5">
      <c r="E160" t="s">
        <v>288</v>
      </c>
    </row>
    <row r="161" spans="5:5">
      <c r="E161" t="s">
        <v>289</v>
      </c>
    </row>
    <row r="162" spans="5:5">
      <c r="E162" t="s">
        <v>290</v>
      </c>
    </row>
    <row r="163" spans="5:5">
      <c r="E163" t="s">
        <v>291</v>
      </c>
    </row>
    <row r="164" spans="5:5">
      <c r="E164" t="s">
        <v>292</v>
      </c>
    </row>
    <row r="165" spans="5:5">
      <c r="E165" t="s">
        <v>293</v>
      </c>
    </row>
    <row r="166" spans="5:5">
      <c r="E166" t="s">
        <v>294</v>
      </c>
    </row>
    <row r="167" spans="5:5">
      <c r="E167" t="s">
        <v>295</v>
      </c>
    </row>
    <row r="168" spans="5:5">
      <c r="E168" t="s">
        <v>296</v>
      </c>
    </row>
    <row r="169" spans="5:5">
      <c r="E169" t="s">
        <v>297</v>
      </c>
    </row>
    <row r="170" spans="5:5">
      <c r="E170" t="s">
        <v>298</v>
      </c>
    </row>
    <row r="171" spans="5:5">
      <c r="E171" t="s">
        <v>299</v>
      </c>
    </row>
    <row r="172" spans="5:5">
      <c r="E172" t="s">
        <v>300</v>
      </c>
    </row>
    <row r="173" spans="5:5">
      <c r="E173" t="s">
        <v>301</v>
      </c>
    </row>
    <row r="174" spans="5:5">
      <c r="E174" t="s">
        <v>302</v>
      </c>
    </row>
    <row r="175" spans="5:5">
      <c r="E175" t="s">
        <v>303</v>
      </c>
    </row>
    <row r="176" spans="5:5">
      <c r="E176" t="s">
        <v>304</v>
      </c>
    </row>
    <row r="177" spans="5:5">
      <c r="E177" t="s">
        <v>305</v>
      </c>
    </row>
    <row r="178" spans="5:5">
      <c r="E178" t="s">
        <v>306</v>
      </c>
    </row>
    <row r="179" spans="5:5">
      <c r="E179" t="s">
        <v>307</v>
      </c>
    </row>
    <row r="180" spans="5:5">
      <c r="E180" t="s">
        <v>308</v>
      </c>
    </row>
    <row r="181" spans="5:5">
      <c r="E181" t="s">
        <v>309</v>
      </c>
    </row>
    <row r="182" spans="5:5">
      <c r="E182" t="s">
        <v>310</v>
      </c>
    </row>
    <row r="183" spans="5:5">
      <c r="E183" t="s">
        <v>311</v>
      </c>
    </row>
    <row r="184" spans="5:5">
      <c r="E184" t="s">
        <v>312</v>
      </c>
    </row>
    <row r="185" spans="5:5">
      <c r="E185" t="s">
        <v>313</v>
      </c>
    </row>
    <row r="186" spans="5:5">
      <c r="E186" t="s">
        <v>314</v>
      </c>
    </row>
    <row r="187" spans="5:5">
      <c r="E187" t="s">
        <v>315</v>
      </c>
    </row>
    <row r="188" spans="5:5">
      <c r="E188" t="s">
        <v>316</v>
      </c>
    </row>
    <row r="189" spans="5:5">
      <c r="E189" t="s">
        <v>317</v>
      </c>
    </row>
    <row r="190" spans="5:5">
      <c r="E190" t="s">
        <v>318</v>
      </c>
    </row>
    <row r="191" spans="5:5">
      <c r="E191" t="s">
        <v>319</v>
      </c>
    </row>
    <row r="192" spans="5:5">
      <c r="E192" t="s">
        <v>320</v>
      </c>
    </row>
    <row r="193" spans="5:5">
      <c r="E193" t="s">
        <v>321</v>
      </c>
    </row>
    <row r="194" spans="5:5">
      <c r="E194" t="s">
        <v>322</v>
      </c>
    </row>
    <row r="195" spans="5:5">
      <c r="E195" t="s">
        <v>323</v>
      </c>
    </row>
    <row r="196" spans="5:5">
      <c r="E196" t="s">
        <v>324</v>
      </c>
    </row>
    <row r="197" spans="5:5">
      <c r="E197" t="s">
        <v>325</v>
      </c>
    </row>
    <row r="198" spans="5:5">
      <c r="E198" t="s">
        <v>326</v>
      </c>
    </row>
    <row r="199" spans="5:5">
      <c r="E199" t="s">
        <v>327</v>
      </c>
    </row>
    <row r="200" spans="5:5">
      <c r="E200" t="s">
        <v>328</v>
      </c>
    </row>
    <row r="201" spans="5:5">
      <c r="E201" t="s">
        <v>329</v>
      </c>
    </row>
    <row r="202" spans="5:5">
      <c r="E202" t="s">
        <v>330</v>
      </c>
    </row>
    <row r="203" spans="5:5">
      <c r="E203" t="s">
        <v>331</v>
      </c>
    </row>
    <row r="204" spans="5:5">
      <c r="E204" t="s">
        <v>332</v>
      </c>
    </row>
    <row r="205" spans="5:5">
      <c r="E205" t="s">
        <v>333</v>
      </c>
    </row>
    <row r="206" spans="5:5">
      <c r="E206" t="s">
        <v>334</v>
      </c>
    </row>
    <row r="207" spans="5:5">
      <c r="E207" t="s">
        <v>335</v>
      </c>
    </row>
    <row r="208" spans="5:5">
      <c r="E208" t="s">
        <v>336</v>
      </c>
    </row>
    <row r="209" spans="5:5">
      <c r="E209" t="s">
        <v>337</v>
      </c>
    </row>
    <row r="210" spans="5:5">
      <c r="E210" t="s">
        <v>338</v>
      </c>
    </row>
    <row r="211" spans="5:5">
      <c r="E211" t="s">
        <v>339</v>
      </c>
    </row>
    <row r="212" spans="5:5">
      <c r="E212" t="s">
        <v>340</v>
      </c>
    </row>
    <row r="213" spans="5:5">
      <c r="E213" t="s">
        <v>341</v>
      </c>
    </row>
    <row r="214" spans="5:5">
      <c r="E214" t="s">
        <v>342</v>
      </c>
    </row>
    <row r="215" spans="5:5">
      <c r="E215" t="s">
        <v>343</v>
      </c>
    </row>
    <row r="216" spans="5:5">
      <c r="E216" t="s">
        <v>344</v>
      </c>
    </row>
    <row r="217" spans="5:5">
      <c r="E217" t="s">
        <v>345</v>
      </c>
    </row>
    <row r="218" spans="5:5">
      <c r="E218" t="s">
        <v>346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E294D472DFA348B542BEC89D5F9BC1" ma:contentTypeVersion="16" ma:contentTypeDescription="Crear nuevo documento." ma:contentTypeScope="" ma:versionID="ea90df4dc1177ac4eeff0fc5d050e8c2">
  <xsd:schema xmlns:xsd="http://www.w3.org/2001/XMLSchema" xmlns:xs="http://www.w3.org/2001/XMLSchema" xmlns:p="http://schemas.microsoft.com/office/2006/metadata/properties" xmlns:ns2="6ef3cde3-4181-4b39-ad87-59ec9961be7f" xmlns:ns3="6e17b2ba-e167-4e08-b7b3-802b54328588" targetNamespace="http://schemas.microsoft.com/office/2006/metadata/properties" ma:root="true" ma:fieldsID="ea404a3b434e667ca18e2124e16f168f" ns2:_="" ns3:_="">
    <xsd:import namespace="6ef3cde3-4181-4b39-ad87-59ec9961be7f"/>
    <xsd:import namespace="6e17b2ba-e167-4e08-b7b3-802b54328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cde3-4181-4b39-ad87-59ec9961be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20fe214-5d7d-4263-a93c-5bfc81e7c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7b2ba-e167-4e08-b7b3-802b5432858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18e9108-13ce-4c60-85ed-0902a1a3c9c9}" ma:internalName="TaxCatchAll" ma:showField="CatchAllData" ma:web="6e17b2ba-e167-4e08-b7b3-802b54328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B9131C9-0757-4DAB-8E92-B260952F18E4}"/>
</file>

<file path=customXml/itemProps2.xml><?xml version="1.0" encoding="utf-8"?>
<ds:datastoreItem xmlns:ds="http://schemas.openxmlformats.org/officeDocument/2006/customXml" ds:itemID="{BC8CAAB8-0002-430C-94CA-287AFF5012ED}"/>
</file>

<file path=customXml/itemProps3.xml><?xml version="1.0" encoding="utf-8"?>
<ds:datastoreItem xmlns:ds="http://schemas.openxmlformats.org/officeDocument/2006/customXml" ds:itemID="{552FB673-9E78-4D1A-891D-DBEC77412F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Cecilia Villegas Hernández</dc:creator>
  <cp:keywords/>
  <dc:description/>
  <cp:lastModifiedBy>JOSE CRISTOBAL GONZALEZ GARCIA</cp:lastModifiedBy>
  <cp:revision/>
  <dcterms:created xsi:type="dcterms:W3CDTF">2012-06-25T21:50:08Z</dcterms:created>
  <dcterms:modified xsi:type="dcterms:W3CDTF">2024-08-30T16:51:13Z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